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"/>
  </bookViews>
  <sheets>
    <sheet name="Стандарты" sheetId="1" r:id="rId1"/>
    <sheet name="п.18" sheetId="2" r:id="rId2"/>
    <sheet name="п. 16" sheetId="3" r:id="rId3"/>
    <sheet name="1.3." sheetId="4" r:id="rId4"/>
    <sheet name="1.4." sheetId="5" r:id="rId5"/>
    <sheet name="1.5" sheetId="6" r:id="rId6"/>
    <sheet name="1.6." sheetId="7" r:id="rId7"/>
    <sheet name="п. 21" sheetId="8" r:id="rId8"/>
    <sheet name="п. 22" sheetId="9" r:id="rId9"/>
    <sheet name="п. 24" sheetId="10" r:id="rId10"/>
    <sheet name="п. 25" sheetId="11" r:id="rId11"/>
    <sheet name="п. 26" sheetId="12" r:id="rId12"/>
    <sheet name="п. 27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ctivity">#REF!</definedName>
    <definedName name="activity_zag">#REF!</definedName>
    <definedName name="EFF_ADD">#REF!</definedName>
    <definedName name="fil" localSheetId="3">#REF!</definedName>
    <definedName name="fil" localSheetId="4">#REF!</definedName>
    <definedName name="fil" localSheetId="2">#REF!</definedName>
    <definedName name="fil" localSheetId="7">#REF!</definedName>
    <definedName name="fil">#REF!</definedName>
    <definedName name="fil_flag">#REF!</definedName>
    <definedName name="god" localSheetId="3">#REF!</definedName>
    <definedName name="god" localSheetId="4">#REF!</definedName>
    <definedName name="god" localSheetId="2">#REF!</definedName>
    <definedName name="god" localSheetId="7">#REF!</definedName>
    <definedName name="god">#REF!</definedName>
    <definedName name="inn" localSheetId="3">#REF!</definedName>
    <definedName name="inn" localSheetId="4">#REF!</definedName>
    <definedName name="inn" localSheetId="2">#REF!</definedName>
    <definedName name="inn" localSheetId="7">#REF!</definedName>
    <definedName name="inn">#REF!</definedName>
    <definedName name="inn_zag">#REF!</definedName>
    <definedName name="kind_of_activity" localSheetId="3">'[8]TEHSHEET'!$B$19:$B$23</definedName>
    <definedName name="kind_of_activity" localSheetId="4">'[8]TEHSHEET'!$B$19:$B$23</definedName>
    <definedName name="kind_of_activity" localSheetId="5">'[16]TEHSHEET'!$B$19:$B$25</definedName>
    <definedName name="kind_of_activity" localSheetId="2">'[13]TEHSHEET'!$B$19:$B$23</definedName>
    <definedName name="kind_of_activity" localSheetId="7">'[15]TEHSHEET'!$B$19:$B$23</definedName>
    <definedName name="kind_of_activity" localSheetId="1">'[9]TEHSHEET'!$B$19:$B$21</definedName>
    <definedName name="kind_of_activity" localSheetId="0">'[4]TEHSHEET'!$B$19:$B$21</definedName>
    <definedName name="kind_of_activity">'[1]TEHSHEET'!$B$19:$B$25</definedName>
    <definedName name="kpp" localSheetId="3">#REF!</definedName>
    <definedName name="kpp" localSheetId="4">#REF!</definedName>
    <definedName name="kpp" localSheetId="2">#REF!</definedName>
    <definedName name="kpp" localSheetId="7">#REF!</definedName>
    <definedName name="kpp">#REF!</definedName>
    <definedName name="kpp_zag">#REF!</definedName>
    <definedName name="logical" localSheetId="3">'[8]TEHSHEET'!$B$3:$B$4</definedName>
    <definedName name="logical" localSheetId="4">'[8]TEHSHEET'!$B$3:$B$4</definedName>
    <definedName name="logical" localSheetId="5">'[16]TEHSHEET'!$B$3:$B$4</definedName>
    <definedName name="logical" localSheetId="2">'[13]TEHSHEET'!$B$3:$B$4</definedName>
    <definedName name="logical" localSheetId="7">'[15]TEHSHEET'!$B$3:$B$4</definedName>
    <definedName name="logical">'[1]TEHSHEET'!$B$3:$B$4</definedName>
    <definedName name="mo" localSheetId="3">#REF!</definedName>
    <definedName name="mo" localSheetId="4">#REF!</definedName>
    <definedName name="mo" localSheetId="2">#REF!</definedName>
    <definedName name="mo" localSheetId="7">#REF!</definedName>
    <definedName name="mo">#REF!</definedName>
    <definedName name="mo_zag">#REF!</definedName>
    <definedName name="mr">#REF!</definedName>
    <definedName name="MR_ADD">#REF!</definedName>
    <definedName name="MR_LIST" localSheetId="3">'[8]REESTR'!$D$2:$D$60</definedName>
    <definedName name="MR_LIST" localSheetId="4">'[8]REESTR'!$D$2:$D$60</definedName>
    <definedName name="MR_LIST" localSheetId="5">'[16]REESTR'!$D$2:$D$60</definedName>
    <definedName name="MR_LIST" localSheetId="2">'[13]REESTR'!$D$2:$D$60</definedName>
    <definedName name="MR_LIST" localSheetId="7">'[15]REESTR'!$D$2:$D$60</definedName>
    <definedName name="MR_LIST">'[1]REESTR'!$D$2:$D$60</definedName>
    <definedName name="mr_zag">#REF!</definedName>
    <definedName name="oktmo" localSheetId="3">#REF!</definedName>
    <definedName name="oktmo" localSheetId="4">#REF!</definedName>
    <definedName name="oktmo" localSheetId="2">#REF!</definedName>
    <definedName name="oktmo" localSheetId="7">#REF!</definedName>
    <definedName name="oktmo">#REF!</definedName>
    <definedName name="org" localSheetId="3">#REF!</definedName>
    <definedName name="org" localSheetId="4">#REF!</definedName>
    <definedName name="org" localSheetId="2">#REF!</definedName>
    <definedName name="org" localSheetId="7">#REF!</definedName>
    <definedName name="org">#REF!</definedName>
    <definedName name="org_zag">#REF!</definedName>
    <definedName name="p1_rst_1">'[3]Лист2'!$A$1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3">'[6]TEHSHEET'!$F$3:$F$6</definedName>
    <definedName name="prd2_range" localSheetId="4">'[6]TEHSHEET'!$F$3:$F$6</definedName>
    <definedName name="prd2_range" localSheetId="5">'[17]TEHSHEET'!$F$3:$F$6</definedName>
    <definedName name="prd2_range" localSheetId="2">'[11]TEHSHEET'!$F$3:$F$6</definedName>
    <definedName name="prd2_range" localSheetId="7">'[11]TEHSHEET'!$F$3:$F$6</definedName>
    <definedName name="prd2_range">'[2]TEHSHEET'!$F$3:$F$6</definedName>
    <definedName name="region_name" localSheetId="3">#REF!</definedName>
    <definedName name="region_name" localSheetId="4">#REF!</definedName>
    <definedName name="region_name" localSheetId="2">#REF!</definedName>
    <definedName name="region_name" localSheetId="7">#REF!</definedName>
    <definedName name="region_name">#REF!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7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7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7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7">P1_T2_DiapProt,P2_T2_DiapProt</definedName>
    <definedName name="T2_DiapProt" localSheetId="9">P1_T2_DiapProt,P2_T2_DiapProt</definedName>
    <definedName name="T2_DiapProt">P1_T2_DiapProt,P2_T2_DiapProt</definedName>
    <definedName name="T6_Protect" localSheetId="3">P1_T6_Protect,P2_T6_Protect</definedName>
    <definedName name="T6_Protect" localSheetId="4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7">P1_T6_Protect,P2_T6_Protect</definedName>
    <definedName name="T6_Protect" localSheetId="9">P1_T6_Protect,P2_T6_Protect</definedName>
    <definedName name="T6_Protect">P1_T6_Protect,P2_T6_Protect</definedName>
    <definedName name="TABLE" localSheetId="7">'п. 21'!#REF!</definedName>
    <definedName name="TABLE" localSheetId="8">'п. 22'!$A$6:$B$11</definedName>
    <definedName name="TABLE" localSheetId="12">'п. 27'!$A$6:$B$12</definedName>
    <definedName name="TABLE_2" localSheetId="7">'п. 21'!#REF!</definedName>
    <definedName name="tar_price2" localSheetId="3">'[7]TEHSHEET'!$B$34:$B$40</definedName>
    <definedName name="tar_price2" localSheetId="4">'[7]TEHSHEET'!$B$34:$B$40</definedName>
    <definedName name="tar_price2" localSheetId="5">'[16]TEHSHEET'!$B$34:$B$40</definedName>
    <definedName name="tar_price2" localSheetId="2">'[12]TEHSHEET'!$B$34:$B$40</definedName>
    <definedName name="tar_price2" localSheetId="7">'[14]TEHSHEET'!$B$34:$B$40</definedName>
    <definedName name="tar_price2">'[1]TEHSHEET'!$B$34:$B$40</definedName>
    <definedName name="topl" localSheetId="3">'[7]tech'!$F$25:$F$51</definedName>
    <definedName name="topl" localSheetId="4">'[7]tech'!$F$25:$F$51</definedName>
    <definedName name="topl" localSheetId="5">'[16]tech'!$F$25:$F$51</definedName>
    <definedName name="topl" localSheetId="2">'[12]tech'!$F$25:$F$51</definedName>
    <definedName name="topl" localSheetId="7">'[14]tech'!$F$25:$F$51</definedName>
    <definedName name="topl" localSheetId="1">'[10]tech'!$F$25:$F$51</definedName>
    <definedName name="topl" localSheetId="0">'[5]tech'!$F$25:$F$51</definedName>
    <definedName name="topl">'[1]tech'!$F$25:$F$51</definedName>
    <definedName name="version" localSheetId="3">#REF!</definedName>
    <definedName name="version" localSheetId="4">#REF!</definedName>
    <definedName name="version" localSheetId="5">'[16]Инструкция'!$P$2</definedName>
    <definedName name="version" localSheetId="2">#REF!</definedName>
    <definedName name="version" localSheetId="7">#REF!</definedName>
    <definedName name="version">'[1]Инструкция'!$P$2</definedName>
    <definedName name="year_range" localSheetId="3">'[8]TEHSHEET'!$D$3:$D$16</definedName>
    <definedName name="year_range" localSheetId="4">'[8]TEHSHEET'!$D$3:$D$16</definedName>
    <definedName name="year_range" localSheetId="5">'[16]TEHSHEET'!$D$3:$D$16</definedName>
    <definedName name="year_range" localSheetId="2">'[13]TEHSHEET'!$D$3:$D$16</definedName>
    <definedName name="year_range" localSheetId="7">'[15]TEHSHEET'!$D$3:$D$16</definedName>
    <definedName name="year_range">'[1]TEHSHEET'!$D$3:$D$16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3">P5_SCOPE_PER_PRT,P6_SCOPE_PER_PRT,P7_SCOPE_PER_PRT,P8_SCOPE_PER_PRT</definedName>
    <definedName name="ддл" localSheetId="4">P5_SCOPE_PER_PRT,P6_SCOPE_PER_PRT,P7_SCOPE_PER_PRT,P8_SCOPE_PER_PRT</definedName>
    <definedName name="ддл" localSheetId="5">P5_SCOPE_PER_PRT,P6_SCOPE_PER_PRT,P7_SCOPE_PER_PRT,P8_SCOPE_PER_PRT</definedName>
    <definedName name="ддл" localSheetId="7">P5_SCOPE_PER_PRT,P6_SCOPE_PER_PRT,P7_SCOPE_PER_PRT,P8_SCOPE_PER_PRT</definedName>
    <definedName name="ддл">P5_SCOPE_PER_PRT,P6_SCOPE_PER_PRT,P7_SCOPE_PER_PRT,P8_SCOPE_PER_PRT</definedName>
    <definedName name="_xlnm.Print_Area" localSheetId="5">'1.5'!$A$1:$F$60</definedName>
    <definedName name="_xlnm.Print_Area" localSheetId="7">'п. 21'!$A$1:$CS$37</definedName>
    <definedName name="_xlnm.Print_Area" localSheetId="8">'п. 22'!$A$1:$B$11</definedName>
    <definedName name="_xlnm.Print_Area" localSheetId="12">'п. 27'!$A$1:$B$14</definedName>
    <definedName name="_xlnm.Print_Area" localSheetId="0">'Стандарты'!$A$1:$M$6</definedName>
    <definedName name="оот" localSheetId="3">P1_T6_Protect,P2_T6_Protect</definedName>
    <definedName name="оот" localSheetId="4">P1_T6_Protect,P2_T6_Protect</definedName>
    <definedName name="оот" localSheetId="5">P1_T6_Protect,P2_T6_Protect</definedName>
    <definedName name="оот" localSheetId="7">P1_T6_Protect,P2_T6_Protect</definedName>
    <definedName name="оот">P1_T6_Protect,P2_T6_Protect</definedName>
    <definedName name="ппр" localSheetId="3">P1_SCOPE_SV_PRT,P2_SCOPE_SV_PRT,P3_SCOPE_SV_PRT</definedName>
    <definedName name="ппр" localSheetId="4">P1_SCOPE_SV_PRT,P2_SCOPE_SV_PRT,P3_SCOPE_SV_PRT</definedName>
    <definedName name="ппр" localSheetId="5">P1_SCOPE_SV_PRT,P2_SCOPE_SV_PRT,P3_SCOPE_SV_PRT</definedName>
    <definedName name="ппр" localSheetId="7">P1_SCOPE_SV_PRT,P2_SCOPE_SV_PRT,P3_SCOPE_SV_PRT</definedName>
    <definedName name="ппр">P1_SCOPE_SV_PRT,P2_SCOPE_SV_PRT,P3_SCOPE_SV_PRT</definedName>
    <definedName name="тстс" localSheetId="3">P1_T2_DiapProt,P2_T2_DiapProt</definedName>
    <definedName name="тстс" localSheetId="4">P1_T2_DiapProt,P2_T2_DiapProt</definedName>
    <definedName name="тстс" localSheetId="5">P1_T2_DiapProt,P2_T2_DiapProt</definedName>
    <definedName name="тстс" localSheetId="7">P1_T2_DiapProt,P2_T2_DiapProt</definedName>
    <definedName name="тстс">P1_T2_DiapProt,P2_T2_DiapProt</definedName>
    <definedName name="ттт" localSheetId="3">P1_T6_Protect,P2_T6_Protect</definedName>
    <definedName name="ттт" localSheetId="4">P1_T6_Protect,P2_T6_Protect</definedName>
    <definedName name="ттт" localSheetId="5">P1_T6_Protect,P2_T6_Protect</definedName>
    <definedName name="ттт" localSheetId="7">P1_T6_Protect,P2_T6_Protect</definedName>
    <definedName name="ттт">P1_T6_Protect,P2_T6_Protect</definedName>
  </definedNames>
  <calcPr fullCalcOnLoad="1"/>
</workbook>
</file>

<file path=xl/comments6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<sst xmlns="http://schemas.openxmlformats.org/spreadsheetml/2006/main" count="336" uniqueCount="246">
  <si>
    <t xml:space="preserve"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 </t>
  </si>
  <si>
    <t>Количество аварий на системах горячего водоснабжения (единиц на километр)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</si>
  <si>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</si>
  <si>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Доля потребителей, затронутых ограничениями подачи горячей воды</t>
  </si>
  <si>
    <t>Количество часов (суммарно за 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</si>
  <si>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</si>
  <si>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</si>
  <si>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</si>
  <si>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Ф. 1.5. -1.7.</t>
  </si>
  <si>
    <t>Ф 1.1;1.2.,1.3, 1.9.,1.10.</t>
  </si>
  <si>
    <t>Ф 1.8.</t>
  </si>
  <si>
    <t>Ф 1.11-1.12.</t>
  </si>
  <si>
    <t>тыс. руб.</t>
  </si>
  <si>
    <t>Управление по тарифному регулированию Мурманской области</t>
  </si>
  <si>
    <t>№ п/п</t>
  </si>
  <si>
    <t>Наименование показателя</t>
  </si>
  <si>
    <t>Значение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</si>
  <si>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</si>
  <si>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</si>
  <si>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</si>
  <si>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</si>
  <si>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</si>
  <si>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</si>
  <si>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</si>
  <si>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</si>
  <si>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</si>
  <si>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</si>
  <si>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</si>
  <si>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Режим работы регулируемой организации, в том числе абонентских отделов, сбытовых подразделений и диспетчерских служб</t>
  </si>
  <si>
    <t>не позднее 30 календарных дней со дня принятия решения об установлении тарифа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</si>
  <si>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</si>
  <si>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</si>
  <si>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>не позднее 30 календарных дней со дня направления годового бухгалтерского баланса в налоговые органы</t>
  </si>
  <si>
    <t>Факт 2013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</si>
  <si>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</si>
  <si>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</si>
  <si>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</si>
  <si>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</si>
  <si>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</si>
  <si>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</si>
  <si>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</si>
  <si>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</si>
  <si>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</si>
  <si>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</si>
  <si>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</si>
  <si>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</si>
  <si>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</si>
  <si>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</si>
  <si>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</si>
  <si>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</si>
  <si>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</si>
  <si>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</si>
  <si>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</si>
  <si>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</si>
  <si>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</si>
  <si>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</si>
  <si>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</si>
  <si>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</si>
  <si>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ежеквартально, в течение 30 календарных дней по истечении квартала</t>
  </si>
  <si>
    <t xml:space="preserve"> </t>
  </si>
  <si>
    <t>Место размещения положения о закупках регулируемой организации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</si>
  <si>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</si>
  <si>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</si>
  <si>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</si>
  <si>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</si>
  <si>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</si>
  <si>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</si>
  <si>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</si>
  <si>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</si>
  <si>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</si>
  <si>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</si>
  <si>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</si>
  <si>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</si>
  <si>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</si>
  <si>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</si>
  <si>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</si>
  <si>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</si>
  <si>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</si>
  <si>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п. 16. Информация о тарифе на тепловую энергию (в горячей воде), передача тепловой энергии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</si>
  <si>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</si>
  <si>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</si>
  <si>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>№43/4 от 15.11.2013 г.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</si>
  <si>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</si>
  <si>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</si>
  <si>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-</t>
  </si>
  <si>
    <t>с 01.01.2014 по 30.06.2014</t>
  </si>
  <si>
    <t>01.07.2014 по 31.12.2014</t>
  </si>
  <si>
    <t>сайты: www.pechenga51.ru/mkp/tarif.shtml; tarif.gov-murman.ru</t>
  </si>
  <si>
    <t xml:space="preserve">п. 18 Общая информация о регулируемой организации в сфере теплоснабжения </t>
  </si>
  <si>
    <t>Наименование юридического лица</t>
  </si>
  <si>
    <t xml:space="preserve">Муниципальное казенное предприятие "Жилищное хозяйство" МО гп Печенга, </t>
  </si>
  <si>
    <t>директор Домбровский Виталий Анатольевич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</si>
  <si>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</si>
  <si>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1115109000016 02.02.2011г. Инспекция Федеральной налоговой службы по Печенгскому району Мурманской области</t>
  </si>
  <si>
    <t>Почтовый адрес органов управления регулируемой организации</t>
  </si>
  <si>
    <t xml:space="preserve">184410, Печенгский р-н, п.Печенга, Печенгское шоссе, д.3 </t>
  </si>
  <si>
    <t>184402, п. Лиинахамари, ул. Шабалина д. 2 кв. 46</t>
  </si>
  <si>
    <t>Адрес электронной почты</t>
  </si>
  <si>
    <t>эл.адрес mkp51@mail.ru</t>
  </si>
  <si>
    <t>тел. 8-921-168-00-20</t>
  </si>
  <si>
    <t>пн-чет: с 09-00 по 17-15, обед с 13-00 до 14-00; пятн. С 09-00 по 17-00, обед с 13-00 до 14-00</t>
  </si>
  <si>
    <t>Регулируемый вид деятельности;</t>
  </si>
  <si>
    <t>теплоснабжение</t>
  </si>
  <si>
    <t>Протяженность тепловых сетей (в однотрубном исчислении) (километров);</t>
  </si>
  <si>
    <t>Количество котельных с указанием их установленной тепловой мощности (штук);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</si>
  <si>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</si>
  <si>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 xml:space="preserve">N п/п </t>
  </si>
  <si>
    <t xml:space="preserve">Наименование показателя           </t>
  </si>
  <si>
    <t>Единица  измерения</t>
  </si>
  <si>
    <t>План 2013</t>
  </si>
  <si>
    <t>Вид регулируемой деятельности</t>
  </si>
  <si>
    <t>x</t>
  </si>
  <si>
    <t>Передача и сбыт тепловой энергии</t>
  </si>
  <si>
    <t>а</t>
  </si>
  <si>
    <t>Выручка от регулируемой деятельности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</si>
  <si>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</si>
  <si>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</si>
  <si>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</si>
  <si>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</si>
  <si>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</si>
  <si>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</si>
  <si>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</si>
  <si>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</si>
  <si>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</si>
  <si>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</si>
  <si>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</si>
  <si>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</si>
  <si>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</si>
  <si>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</si>
  <si>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</si>
  <si>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</si>
  <si>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</si>
  <si>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</si>
  <si>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</si>
  <si>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</si>
  <si>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</si>
  <si>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</si>
  <si>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</si>
  <si>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</si>
  <si>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</si>
  <si>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</si>
  <si>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</si>
  <si>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</si>
  <si>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</si>
  <si>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</si>
  <si>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</si>
  <si>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</si>
  <si>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</si>
  <si>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t>б.6.2.</t>
  </si>
  <si>
    <t>б.7.1.</t>
  </si>
  <si>
    <t>б.7.2.</t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</si>
  <si>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</si>
  <si>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</si>
  <si>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</si>
  <si>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</si>
  <si>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</si>
  <si>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</si>
  <si>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</si>
  <si>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</si>
  <si>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</si>
  <si>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</si>
  <si>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</si>
  <si>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</si>
  <si>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</si>
  <si>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</si>
  <si>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</si>
  <si>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</si>
  <si>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</si>
  <si>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</si>
  <si>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</si>
  <si>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</si>
  <si>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</si>
  <si>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</si>
  <si>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д</t>
  </si>
  <si>
    <t>Валовая прибыль от продажи товаров и услуг по регулируемому виду деятельности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</si>
  <si>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</si>
  <si>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</si>
  <si>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</si>
  <si>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</si>
  <si>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</si>
  <si>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</si>
  <si>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</si>
  <si>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</si>
  <si>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</si>
  <si>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</si>
  <si>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</si>
  <si>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</si>
  <si>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</si>
  <si>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</si>
  <si>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</si>
  <si>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</si>
  <si>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</si>
  <si>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</si>
  <si>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</si>
  <si>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</si>
  <si>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</si>
  <si>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</si>
  <si>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</si>
  <si>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</si>
  <si>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</si>
  <si>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</si>
  <si>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</si>
  <si>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</si>
  <si>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</si>
  <si>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</si>
  <si>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</si>
  <si>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</si>
  <si>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</si>
  <si>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</si>
  <si>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</si>
  <si>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t>куб. м/Гкал</t>
  </si>
  <si>
    <t>п. 21 Информация об инвестиционных программах регулируемой организации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</si>
  <si>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</si>
  <si>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Показатели эффективности </t>
  </si>
  <si>
    <t xml:space="preserve">реализации инвестиционной программы 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</si>
  <si>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</si>
  <si>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</si>
  <si>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</si>
  <si>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</si>
  <si>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</si>
  <si>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24 Информация об условиях, на которых осуществляется поставка регулируемых товаров (оказание регулируемых услуг)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</si>
  <si>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</si>
  <si>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</si>
  <si>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</si>
  <si>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</si>
  <si>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</si>
  <si>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</si>
  <si>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</si>
  <si>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</si>
  <si>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Положение о закупке товаров, работ, услуг для собственных нужд, утверждено приказом директора №53 ОД от 02 сентября 2013 г.</t>
  </si>
  <si>
    <t>сайт: www.pechenga51.ru/mkp/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</si>
  <si>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</si>
  <si>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</si>
  <si>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</si>
  <si>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</si>
  <si>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</si>
  <si>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</si>
  <si>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</si>
  <si>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</si>
  <si>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</si>
  <si>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</si>
  <si>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</si>
  <si>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</si>
  <si>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1 котельная, тепловая мощность 5,7 Гкал/ч</t>
  </si>
  <si>
    <t>МКП "Жилищное хозяйство"</t>
  </si>
  <si>
    <t>Теплоснабжение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</si>
</sst>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3" fontId="26" fillId="0" borderId="1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2" fillId="0" borderId="0" xfId="0" applyFont="1" applyFill="1" applyAlignment="1" applyProtection="1">
      <alignment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3" fillId="0" borderId="0" xfId="154">
      <alignment/>
      <protection/>
    </xf>
    <xf numFmtId="0" fontId="3" fillId="0" borderId="13" xfId="154" applyBorder="1">
      <alignment/>
      <protection/>
    </xf>
    <xf numFmtId="0" fontId="3" fillId="24" borderId="13" xfId="154" applyFill="1" applyBorder="1">
      <alignment/>
      <protection/>
    </xf>
    <xf numFmtId="0" fontId="3" fillId="25" borderId="13" xfId="154" applyFill="1" applyBorder="1">
      <alignment/>
      <protection/>
    </xf>
    <xf numFmtId="0" fontId="3" fillId="26" borderId="13" xfId="154" applyFill="1" applyBorder="1">
      <alignment/>
      <protection/>
    </xf>
    <xf numFmtId="0" fontId="3" fillId="27" borderId="13" xfId="154" applyFill="1" applyBorder="1">
      <alignment/>
      <protection/>
    </xf>
    <xf numFmtId="0" fontId="3" fillId="0" borderId="0" xfId="154" applyFill="1">
      <alignment/>
      <protection/>
    </xf>
    <xf numFmtId="0" fontId="3" fillId="0" borderId="13" xfId="154" applyFill="1" applyBorder="1">
      <alignment/>
      <protection/>
    </xf>
    <xf numFmtId="0" fontId="3" fillId="0" borderId="13" xfId="154" applyFont="1" applyFill="1" applyBorder="1">
      <alignment/>
      <protection/>
    </xf>
    <xf numFmtId="0" fontId="1" fillId="0" borderId="18" xfId="0" applyFont="1" applyBorder="1" applyAlignment="1">
      <alignment horizontal="justify" vertical="top" wrapText="1"/>
    </xf>
    <xf numFmtId="0" fontId="50" fillId="0" borderId="0" xfId="0" applyFont="1" applyAlignment="1">
      <alignment horizontal="left" wrapText="1"/>
    </xf>
    <xf numFmtId="0" fontId="5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51" fillId="0" borderId="0" xfId="150" applyFont="1" applyAlignment="1">
      <alignment horizontal="right"/>
      <protection/>
    </xf>
    <xf numFmtId="0" fontId="50" fillId="0" borderId="0" xfId="150" applyFont="1" applyAlignment="1">
      <alignment horizontal="left" vertical="top" wrapText="1"/>
      <protection/>
    </xf>
    <xf numFmtId="0" fontId="1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24" fillId="0" borderId="19" xfId="0" applyNumberFormat="1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3" xfId="153" applyFont="1" applyFill="1" applyBorder="1" applyAlignment="1" applyProtection="1">
      <alignment horizontal="center" vertical="center" wrapText="1"/>
      <protection locked="0"/>
    </xf>
    <xf numFmtId="0" fontId="56" fillId="0" borderId="13" xfId="153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4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168" fontId="24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176" fontId="24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168" fontId="58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" fillId="0" borderId="13" xfId="150" applyFont="1" applyBorder="1" applyAlignment="1">
      <alignment horizontal="justify" vertical="top" wrapText="1"/>
      <protection/>
    </xf>
    <xf numFmtId="0" fontId="56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1" fillId="0" borderId="18" xfId="150" applyFont="1" applyBorder="1" applyAlignment="1">
      <alignment horizontal="justify" vertical="top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60" fillId="0" borderId="13" xfId="122" applyNumberFormat="1" applyFont="1" applyFill="1" applyBorder="1" applyAlignment="1" applyProtection="1">
      <alignment horizontal="center" vertical="center" wrapText="1"/>
      <protection hidden="1"/>
    </xf>
    <xf numFmtId="2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0" fontId="63" fillId="28" borderId="0" xfId="152" applyNumberFormat="1" applyFont="1" applyBorder="1">
      <alignment horizontal="left" vertical="top" wrapText="1" indent="2"/>
      <protection/>
    </xf>
    <xf numFmtId="4" fontId="63" fillId="28" borderId="0" xfId="152" applyNumberFormat="1" applyFont="1" applyBorder="1">
      <alignment horizontal="right" vertical="top" wrapText="1"/>
      <protection/>
    </xf>
    <xf numFmtId="0" fontId="63" fillId="0" borderId="0" xfId="152" applyNumberFormat="1" applyFont="1" applyBorder="1">
      <alignment horizontal="left" vertical="top" wrapText="1" indent="3"/>
      <protection/>
    </xf>
    <xf numFmtId="4" fontId="63" fillId="0" borderId="0" xfId="152" applyNumberFormat="1" applyFont="1" applyBorder="1">
      <alignment horizontal="right" vertical="top" wrapText="1"/>
      <protection/>
    </xf>
    <xf numFmtId="4" fontId="1" fillId="0" borderId="13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"/>
    </xf>
    <xf numFmtId="0" fontId="3" fillId="0" borderId="13" xfId="154" applyBorder="1" applyAlignment="1">
      <alignment/>
      <protection/>
    </xf>
    <xf numFmtId="0" fontId="3" fillId="0" borderId="13" xfId="154" applyBorder="1" applyAlignment="1">
      <alignment horizontal="center"/>
      <protection/>
    </xf>
    <xf numFmtId="0" fontId="3" fillId="0" borderId="13" xfId="154" applyFill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wrapText="1"/>
    </xf>
    <xf numFmtId="0" fontId="50" fillId="0" borderId="2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1" fillId="0" borderId="0" xfId="0" applyFont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24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 applyProtection="1">
      <alignment horizontal="left" vertical="center" wrapText="1"/>
      <protection/>
    </xf>
    <xf numFmtId="0" fontId="52" fillId="4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9" fillId="0" borderId="0" xfId="0" applyFont="1" applyAlignment="1">
      <alignment horizontal="right"/>
    </xf>
    <xf numFmtId="0" fontId="1" fillId="0" borderId="26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1.5" xfId="152"/>
    <cellStyle name="Обычный_ЖКУ_проект3" xfId="153"/>
    <cellStyle name="Обычный_КГМК-Заполярный -ТЕПЛО-2013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49.1672\JKH.OPEN.INFO.HV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6"/>
  <sheetViews>
    <sheetView view="pageBreakPreview" zoomScaleNormal="85" zoomScaleSheetLayoutView="100" workbookViewId="0" topLeftCell="A1">
      <selection activeCell="B13" sqref="B13"/>
    </sheetView>
  </sheetViews>
  <sheetFormatPr defaultColWidth="0" defaultRowHeight="12.75" zeroHeight="1"/>
  <cols>
    <col min="1" max="1" width="9.125" style="37" customWidth="1"/>
    <col min="2" max="2" width="24.625" style="43" customWidth="1"/>
    <col min="3" max="12" width="9.125" style="37" customWidth="1"/>
    <col min="13" max="13" width="14.00390625" style="37" customWidth="1"/>
    <col min="14" max="14" width="9.125" style="37" customWidth="1"/>
    <col min="15" max="16384" width="0" style="37" hidden="1" customWidth="1"/>
  </cols>
  <sheetData>
    <row r="1" ht="15"/>
    <row r="2" spans="1:14" ht="15">
      <c r="A2" s="38" t="s">
        <v>61</v>
      </c>
      <c r="B2" s="44"/>
      <c r="C2" s="109" t="s">
        <v>62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">
      <c r="A3" s="39"/>
      <c r="B3" s="45" t="s">
        <v>9</v>
      </c>
      <c r="C3" s="110" t="s">
        <v>29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>
      <c r="A4" s="40"/>
      <c r="B4" s="45" t="s">
        <v>8</v>
      </c>
      <c r="C4" s="108" t="s">
        <v>32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5">
      <c r="A5" s="41"/>
      <c r="B5" s="45" t="s">
        <v>10</v>
      </c>
      <c r="C5" s="108" t="s">
        <v>58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>
      <c r="A6" s="42"/>
      <c r="B6" s="45" t="s">
        <v>11</v>
      </c>
      <c r="C6" s="108" t="s">
        <v>63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65.625" style="54" customWidth="1"/>
    <col min="2" max="2" width="31.625" style="54" customWidth="1"/>
    <col min="3" max="3" width="40.375" style="54" customWidth="1"/>
    <col min="4" max="16384" width="9.125" style="54" customWidth="1"/>
  </cols>
  <sheetData>
    <row r="1" spans="1:2" ht="15.75" customHeight="1">
      <c r="A1" s="112" t="s">
        <v>29</v>
      </c>
      <c r="B1" s="112"/>
    </row>
    <row r="3" spans="1:2" ht="42" customHeight="1">
      <c r="A3" s="173" t="s">
        <v>220</v>
      </c>
      <c r="B3" s="173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55" t="s">
        <v>221</v>
      </c>
      <c r="B6" s="57" t="s">
        <v>21</v>
      </c>
    </row>
    <row r="7" ht="15.75">
      <c r="A7" s="1"/>
    </row>
    <row r="13" ht="12.75">
      <c r="A13" s="54" t="s">
        <v>59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48.75390625" style="54" customWidth="1"/>
    <col min="2" max="2" width="58.00390625" style="54" customWidth="1"/>
    <col min="3" max="16384" width="9.125" style="54" customWidth="1"/>
  </cols>
  <sheetData>
    <row r="1" spans="1:2" ht="12.75">
      <c r="A1" s="175" t="s">
        <v>29</v>
      </c>
      <c r="B1" s="175"/>
    </row>
    <row r="3" spans="1:2" ht="57.75" customHeight="1">
      <c r="A3" s="174" t="s">
        <v>222</v>
      </c>
      <c r="B3" s="174"/>
    </row>
    <row r="4" ht="16.5">
      <c r="A4" s="34"/>
    </row>
    <row r="5" spans="1:2" ht="38.25" customHeight="1">
      <c r="A5" s="55" t="s">
        <v>223</v>
      </c>
      <c r="B5" s="92" t="s">
        <v>21</v>
      </c>
    </row>
    <row r="6" spans="1:2" ht="65.25" customHeight="1">
      <c r="A6" s="55" t="s">
        <v>224</v>
      </c>
      <c r="B6" s="92" t="s">
        <v>21</v>
      </c>
    </row>
    <row r="7" spans="1:2" ht="119.25" customHeight="1">
      <c r="A7" s="55" t="s">
        <v>225</v>
      </c>
      <c r="B7" s="92" t="s">
        <v>21</v>
      </c>
    </row>
    <row r="8" spans="1:2" ht="33" customHeight="1">
      <c r="A8" s="176" t="s">
        <v>226</v>
      </c>
      <c r="B8" s="177"/>
    </row>
    <row r="9" spans="1:2" ht="15.75">
      <c r="A9" s="35" t="s">
        <v>17</v>
      </c>
      <c r="B9" s="92" t="s">
        <v>21</v>
      </c>
    </row>
    <row r="10" spans="1:2" ht="15.75">
      <c r="A10" s="35" t="s">
        <v>18</v>
      </c>
      <c r="B10" s="92" t="s">
        <v>21</v>
      </c>
    </row>
    <row r="11" spans="1:2" ht="15.75">
      <c r="A11" s="35" t="s">
        <v>19</v>
      </c>
      <c r="B11" s="92" t="s">
        <v>21</v>
      </c>
    </row>
    <row r="12" spans="1:2" ht="15.75">
      <c r="A12" s="35" t="s">
        <v>20</v>
      </c>
      <c r="B12" s="92" t="s">
        <v>21</v>
      </c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8.75390625" style="54" customWidth="1"/>
    <col min="2" max="2" width="38.375" style="54" customWidth="1"/>
    <col min="3" max="16384" width="9.125" style="54" customWidth="1"/>
  </cols>
  <sheetData>
    <row r="1" spans="1:2" ht="12.75">
      <c r="A1" s="175" t="s">
        <v>22</v>
      </c>
      <c r="B1" s="175"/>
    </row>
    <row r="3" spans="1:2" ht="60" customHeight="1">
      <c r="A3" s="178" t="s">
        <v>227</v>
      </c>
      <c r="B3" s="178"/>
    </row>
    <row r="4" spans="1:2" ht="16.5">
      <c r="A4" s="179"/>
      <c r="B4" s="179"/>
    </row>
    <row r="5" ht="16.5">
      <c r="A5" s="34"/>
    </row>
    <row r="6" spans="1:2" ht="68.25" customHeight="1">
      <c r="A6" s="55" t="s">
        <v>228</v>
      </c>
      <c r="B6" s="93" t="s">
        <v>229</v>
      </c>
    </row>
    <row r="7" spans="1:3" ht="39" customHeight="1">
      <c r="A7" s="55" t="s">
        <v>60</v>
      </c>
      <c r="B7" s="59" t="s">
        <v>230</v>
      </c>
      <c r="C7" s="36"/>
    </row>
    <row r="8" spans="1:2" ht="39" customHeight="1">
      <c r="A8" s="55" t="s">
        <v>23</v>
      </c>
      <c r="B8" s="94"/>
    </row>
    <row r="9" ht="15.75">
      <c r="A9" s="1"/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48.25390625" style="2" customWidth="1"/>
    <col min="2" max="2" width="47.125" style="2" customWidth="1"/>
    <col min="3" max="16384" width="9.125" style="2" customWidth="1"/>
  </cols>
  <sheetData>
    <row r="1" spans="1:2" ht="15.75">
      <c r="A1" s="175" t="s">
        <v>22</v>
      </c>
      <c r="B1" s="175"/>
    </row>
    <row r="2" ht="19.5" customHeight="1"/>
    <row r="3" spans="1:2" s="29" customFormat="1" ht="39.75" customHeight="1">
      <c r="A3" s="180" t="s">
        <v>231</v>
      </c>
      <c r="B3" s="180"/>
    </row>
    <row r="4" spans="1:2" s="29" customFormat="1" ht="16.5">
      <c r="A4" s="181"/>
      <c r="B4" s="181"/>
    </row>
    <row r="5" spans="1:2" ht="15.75">
      <c r="A5" s="1"/>
      <c r="B5" s="1"/>
    </row>
    <row r="6" spans="1:2" ht="15.75" customHeight="1">
      <c r="A6" s="95" t="s">
        <v>24</v>
      </c>
      <c r="B6" s="96" t="s">
        <v>112</v>
      </c>
    </row>
    <row r="7" spans="1:2" ht="15.75">
      <c r="A7" s="97" t="s">
        <v>25</v>
      </c>
      <c r="B7" s="57"/>
    </row>
    <row r="8" spans="1:2" ht="16.5" customHeight="1">
      <c r="A8" s="97" t="s">
        <v>232</v>
      </c>
      <c r="B8" s="96"/>
    </row>
    <row r="9" spans="1:2" ht="16.5" customHeight="1">
      <c r="A9" s="97" t="s">
        <v>26</v>
      </c>
      <c r="B9" s="96"/>
    </row>
    <row r="10" spans="1:2" ht="63">
      <c r="A10" s="97" t="s">
        <v>27</v>
      </c>
      <c r="B10" s="96"/>
    </row>
    <row r="11" spans="1:2" ht="33.75" customHeight="1">
      <c r="A11" s="97" t="s">
        <v>233</v>
      </c>
      <c r="B11" s="96"/>
    </row>
    <row r="12" spans="1:2" ht="78.75" customHeight="1">
      <c r="A12" s="97" t="s">
        <v>234</v>
      </c>
      <c r="B12" s="96"/>
    </row>
    <row r="13" spans="1:2" ht="30.75" customHeight="1">
      <c r="A13" s="97" t="s">
        <v>235</v>
      </c>
      <c r="B13" s="96"/>
    </row>
    <row r="14" spans="1:2" ht="25.5" customHeight="1">
      <c r="A14" s="97" t="s">
        <v>236</v>
      </c>
      <c r="B14" s="98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625" style="12" customWidth="1"/>
    <col min="2" max="2" width="49.25390625" style="11" customWidth="1"/>
    <col min="3" max="3" width="44.125" style="11" customWidth="1"/>
    <col min="4" max="25" width="55.125" style="12" customWidth="1"/>
    <col min="26" max="16384" width="9.125" style="54" customWidth="1"/>
  </cols>
  <sheetData>
    <row r="2" spans="1:25" s="58" customFormat="1" ht="22.5" customHeight="1">
      <c r="A2" s="111" t="s">
        <v>88</v>
      </c>
      <c r="B2" s="111"/>
      <c r="C2" s="11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4" spans="1:3" ht="33">
      <c r="A4" s="59" t="s">
        <v>14</v>
      </c>
      <c r="B4" s="59" t="s">
        <v>15</v>
      </c>
      <c r="C4" s="59" t="s">
        <v>16</v>
      </c>
    </row>
    <row r="5" spans="1:3" ht="33">
      <c r="A5" s="59">
        <v>1</v>
      </c>
      <c r="B5" s="60" t="s">
        <v>89</v>
      </c>
      <c r="C5" s="60" t="s">
        <v>90</v>
      </c>
    </row>
    <row r="6" spans="1:3" ht="33">
      <c r="A6" s="59">
        <v>2</v>
      </c>
      <c r="B6" s="60" t="s">
        <v>64</v>
      </c>
      <c r="C6" s="60" t="s">
        <v>91</v>
      </c>
    </row>
    <row r="7" spans="1:3" ht="81" customHeight="1">
      <c r="A7" s="59">
        <v>3</v>
      </c>
      <c r="B7" s="60" t="s">
        <v>92</v>
      </c>
      <c r="C7" s="61" t="s">
        <v>93</v>
      </c>
    </row>
    <row r="8" spans="1:3" ht="57" customHeight="1">
      <c r="A8" s="59">
        <v>4</v>
      </c>
      <c r="B8" s="60" t="s">
        <v>94</v>
      </c>
      <c r="C8" s="60" t="s">
        <v>95</v>
      </c>
    </row>
    <row r="9" spans="1:3" ht="53.25" customHeight="1">
      <c r="A9" s="59">
        <v>5</v>
      </c>
      <c r="B9" s="60" t="s">
        <v>65</v>
      </c>
      <c r="C9" s="60" t="s">
        <v>96</v>
      </c>
    </row>
    <row r="10" spans="1:3" ht="27" customHeight="1">
      <c r="A10" s="59">
        <v>6</v>
      </c>
      <c r="B10" s="60" t="s">
        <v>97</v>
      </c>
      <c r="C10" s="60" t="s">
        <v>98</v>
      </c>
    </row>
    <row r="11" spans="1:3" ht="37.5" customHeight="1">
      <c r="A11" s="59">
        <v>7</v>
      </c>
      <c r="B11" s="60" t="s">
        <v>66</v>
      </c>
      <c r="C11" s="60" t="s">
        <v>99</v>
      </c>
    </row>
    <row r="12" spans="1:3" ht="67.5" customHeight="1">
      <c r="A12" s="59">
        <v>8</v>
      </c>
      <c r="B12" s="60" t="s">
        <v>28</v>
      </c>
      <c r="C12" s="60" t="s">
        <v>100</v>
      </c>
    </row>
    <row r="13" spans="1:3" ht="27" customHeight="1">
      <c r="A13" s="59">
        <v>9</v>
      </c>
      <c r="B13" s="60" t="s">
        <v>101</v>
      </c>
      <c r="C13" s="59" t="s">
        <v>102</v>
      </c>
    </row>
    <row r="14" spans="1:3" ht="53.25" customHeight="1">
      <c r="A14" s="59">
        <v>10</v>
      </c>
      <c r="B14" s="60" t="s">
        <v>103</v>
      </c>
      <c r="C14" s="59">
        <v>2.47</v>
      </c>
    </row>
    <row r="15" spans="1:3" ht="53.25" customHeight="1">
      <c r="A15" s="59">
        <v>11</v>
      </c>
      <c r="B15" s="60" t="s">
        <v>104</v>
      </c>
      <c r="C15" s="59" t="s">
        <v>243</v>
      </c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4.875" style="54" customWidth="1"/>
    <col min="2" max="2" width="23.00390625" style="54" customWidth="1"/>
    <col min="3" max="3" width="21.375" style="54" customWidth="1"/>
    <col min="4" max="16384" width="9.125" style="54" customWidth="1"/>
  </cols>
  <sheetData>
    <row r="1" spans="1:4" ht="12.75" customHeight="1">
      <c r="A1" s="112" t="s">
        <v>29</v>
      </c>
      <c r="B1" s="112"/>
      <c r="C1" s="112"/>
      <c r="D1" s="13"/>
    </row>
    <row r="3" spans="1:3" ht="16.5">
      <c r="A3" s="115" t="s">
        <v>78</v>
      </c>
      <c r="B3" s="115"/>
      <c r="C3" s="115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55" t="s">
        <v>79</v>
      </c>
      <c r="B6" s="116" t="s">
        <v>13</v>
      </c>
      <c r="C6" s="117"/>
    </row>
    <row r="7" spans="1:3" ht="36" customHeight="1">
      <c r="A7" s="55" t="s">
        <v>80</v>
      </c>
      <c r="B7" s="118" t="s">
        <v>81</v>
      </c>
      <c r="C7" s="119"/>
    </row>
    <row r="8" spans="1:3" ht="34.5" customHeight="1">
      <c r="A8" s="55" t="s">
        <v>82</v>
      </c>
      <c r="B8" s="56">
        <v>2207.6</v>
      </c>
      <c r="C8" s="56">
        <v>2300.32</v>
      </c>
    </row>
    <row r="9" spans="1:3" ht="45.75" customHeight="1">
      <c r="A9" s="55" t="s">
        <v>83</v>
      </c>
      <c r="B9" s="57" t="s">
        <v>84</v>
      </c>
      <c r="C9" s="57" t="s">
        <v>84</v>
      </c>
    </row>
    <row r="10" spans="1:3" ht="45.75" customHeight="1">
      <c r="A10" s="55" t="s">
        <v>30</v>
      </c>
      <c r="B10" s="16" t="s">
        <v>85</v>
      </c>
      <c r="C10" s="57" t="s">
        <v>86</v>
      </c>
    </row>
    <row r="11" spans="1:3" ht="47.25">
      <c r="A11" s="55" t="s">
        <v>31</v>
      </c>
      <c r="B11" s="113" t="s">
        <v>87</v>
      </c>
      <c r="C11" s="114"/>
    </row>
    <row r="12" ht="15.75">
      <c r="A12" s="1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34"/>
  </sheetPr>
  <dimension ref="A1:C10"/>
  <sheetViews>
    <sheetView view="pageBreakPreview" zoomScaleSheetLayoutView="100" workbookViewId="0" topLeftCell="A1">
      <selection activeCell="B6" sqref="B6:B9"/>
    </sheetView>
  </sheetViews>
  <sheetFormatPr defaultColWidth="9.00390625" defaultRowHeight="12.75"/>
  <cols>
    <col min="1" max="1" width="54.875" style="0" customWidth="1"/>
    <col min="2" max="2" width="21.375" style="0" customWidth="1"/>
  </cols>
  <sheetData>
    <row r="1" spans="1:3" ht="12.75" customHeight="1">
      <c r="A1" s="120" t="s">
        <v>29</v>
      </c>
      <c r="B1" s="120"/>
      <c r="C1" s="13"/>
    </row>
    <row r="3" spans="1:2" ht="16.5">
      <c r="A3" s="115" t="s">
        <v>67</v>
      </c>
      <c r="B3" s="115"/>
    </row>
    <row r="4" spans="1:2" ht="16.5">
      <c r="A4" s="14"/>
      <c r="B4" s="14"/>
    </row>
    <row r="5" spans="1:2" ht="16.5">
      <c r="A5" s="14"/>
      <c r="B5" s="14"/>
    </row>
    <row r="6" spans="1:2" ht="54" customHeight="1">
      <c r="A6" s="15" t="s">
        <v>68</v>
      </c>
      <c r="B6" s="20" t="s">
        <v>21</v>
      </c>
    </row>
    <row r="7" spans="1:2" ht="45.75" customHeight="1">
      <c r="A7" s="15" t="s">
        <v>69</v>
      </c>
      <c r="B7" s="20" t="s">
        <v>21</v>
      </c>
    </row>
    <row r="8" spans="1:2" ht="34.5" customHeight="1">
      <c r="A8" s="15" t="s">
        <v>70</v>
      </c>
      <c r="B8" s="20" t="s">
        <v>21</v>
      </c>
    </row>
    <row r="9" spans="1:2" ht="51.75" customHeight="1">
      <c r="A9" s="15" t="s">
        <v>71</v>
      </c>
      <c r="B9" s="20" t="s">
        <v>21</v>
      </c>
    </row>
    <row r="10" ht="15.75">
      <c r="A10" s="1"/>
    </row>
  </sheetData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C10"/>
  <sheetViews>
    <sheetView view="pageBreakPreview" zoomScaleSheetLayoutView="100" workbookViewId="0" topLeftCell="A1">
      <selection activeCell="A7" sqref="A6:A7"/>
    </sheetView>
  </sheetViews>
  <sheetFormatPr defaultColWidth="9.00390625" defaultRowHeight="12.75"/>
  <cols>
    <col min="1" max="1" width="62.75390625" style="0" customWidth="1"/>
    <col min="2" max="2" width="21.375" style="0" customWidth="1"/>
  </cols>
  <sheetData>
    <row r="1" spans="1:3" ht="12.75" customHeight="1">
      <c r="A1" s="120" t="s">
        <v>29</v>
      </c>
      <c r="B1" s="120"/>
      <c r="C1" s="13"/>
    </row>
    <row r="3" spans="1:2" ht="16.5">
      <c r="A3" s="121" t="s">
        <v>72</v>
      </c>
      <c r="B3" s="115"/>
    </row>
    <row r="4" spans="1:2" ht="16.5">
      <c r="A4" s="14"/>
      <c r="B4" s="14"/>
    </row>
    <row r="5" spans="1:2" ht="16.5">
      <c r="A5" s="14"/>
      <c r="B5" s="14"/>
    </row>
    <row r="6" spans="1:2" ht="48" customHeight="1">
      <c r="A6" s="15" t="s">
        <v>73</v>
      </c>
      <c r="B6" s="20" t="s">
        <v>21</v>
      </c>
    </row>
    <row r="7" spans="1:2" ht="57" customHeight="1">
      <c r="A7" s="15" t="s">
        <v>74</v>
      </c>
      <c r="B7" s="20" t="s">
        <v>21</v>
      </c>
    </row>
    <row r="8" spans="1:2" ht="36" customHeight="1">
      <c r="A8" s="15" t="s">
        <v>75</v>
      </c>
      <c r="B8" s="20" t="s">
        <v>21</v>
      </c>
    </row>
    <row r="9" spans="1:2" ht="38.25" customHeight="1">
      <c r="A9" s="15" t="s">
        <v>76</v>
      </c>
      <c r="B9" s="20" t="s">
        <v>21</v>
      </c>
    </row>
    <row r="10" spans="1:2" ht="63" customHeight="1">
      <c r="A10" s="15" t="s">
        <v>77</v>
      </c>
      <c r="B10" s="20" t="s">
        <v>21</v>
      </c>
    </row>
  </sheetData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L76"/>
  <sheetViews>
    <sheetView view="pageBreakPreview" zoomScaleSheetLayoutView="100" workbookViewId="0" topLeftCell="A4">
      <selection activeCell="G14" sqref="G14"/>
    </sheetView>
  </sheetViews>
  <sheetFormatPr defaultColWidth="9.00390625" defaultRowHeight="12.75"/>
  <cols>
    <col min="1" max="1" width="6.75390625" style="82" customWidth="1"/>
    <col min="2" max="2" width="11.75390625" style="18" customWidth="1"/>
    <col min="3" max="3" width="53.875" style="83" customWidth="1"/>
    <col min="4" max="4" width="12.375" style="82" customWidth="1"/>
    <col min="5" max="5" width="12.375" style="84" hidden="1" customWidth="1"/>
    <col min="6" max="6" width="15.375" style="54" customWidth="1"/>
    <col min="7" max="8" width="9.125" style="54" customWidth="1"/>
    <col min="9" max="9" width="15.25390625" style="54" customWidth="1"/>
    <col min="10" max="11" width="13.875" style="54" customWidth="1"/>
    <col min="12" max="16384" width="9.125" style="54" customWidth="1"/>
  </cols>
  <sheetData>
    <row r="1" spans="1:6" ht="15.75" customHeight="1">
      <c r="A1" s="49" t="s">
        <v>32</v>
      </c>
      <c r="B1" s="49"/>
      <c r="C1" s="49"/>
      <c r="D1" s="49"/>
      <c r="E1" s="49"/>
      <c r="F1" s="49"/>
    </row>
    <row r="2" ht="15"/>
    <row r="3" spans="1:5" ht="41.25" customHeight="1">
      <c r="A3" s="123" t="s">
        <v>105</v>
      </c>
      <c r="B3" s="123"/>
      <c r="C3" s="123"/>
      <c r="D3" s="123"/>
      <c r="E3" s="123"/>
    </row>
    <row r="4" spans="1:5" ht="14.25" customHeight="1">
      <c r="A4" s="124"/>
      <c r="B4" s="125"/>
      <c r="C4" s="125"/>
      <c r="D4" s="125"/>
      <c r="E4" s="126"/>
    </row>
    <row r="5" spans="1:6" ht="48" customHeight="1">
      <c r="A5" s="62" t="s">
        <v>106</v>
      </c>
      <c r="B5" s="127" t="s">
        <v>107</v>
      </c>
      <c r="C5" s="127"/>
      <c r="D5" s="62" t="s">
        <v>108</v>
      </c>
      <c r="E5" s="62" t="s">
        <v>109</v>
      </c>
      <c r="F5" s="62" t="s">
        <v>33</v>
      </c>
    </row>
    <row r="6" spans="1:6" s="63" customFormat="1" ht="15.75" customHeight="1">
      <c r="A6" s="62">
        <v>1</v>
      </c>
      <c r="B6" s="127">
        <v>2</v>
      </c>
      <c r="C6" s="127"/>
      <c r="D6" s="62">
        <v>3</v>
      </c>
      <c r="E6" s="62">
        <v>4</v>
      </c>
      <c r="F6" s="62">
        <v>4</v>
      </c>
    </row>
    <row r="7" spans="1:6" s="68" customFormat="1" ht="30" customHeight="1">
      <c r="A7" s="64">
        <v>1</v>
      </c>
      <c r="B7" s="128" t="s">
        <v>110</v>
      </c>
      <c r="C7" s="129"/>
      <c r="D7" s="65" t="s">
        <v>111</v>
      </c>
      <c r="E7" s="66" t="s">
        <v>112</v>
      </c>
      <c r="F7" s="67" t="s">
        <v>245</v>
      </c>
    </row>
    <row r="8" spans="1:6" ht="21" customHeight="1">
      <c r="A8" s="62" t="s">
        <v>113</v>
      </c>
      <c r="B8" s="122" t="s">
        <v>114</v>
      </c>
      <c r="C8" s="122"/>
      <c r="D8" s="62" t="s">
        <v>12</v>
      </c>
      <c r="E8" s="70">
        <f>(100876.42*1419.11+81804.52*1630.5783)/1000</f>
        <v>276543.41154011595</v>
      </c>
      <c r="F8" s="105">
        <v>7644.87</v>
      </c>
    </row>
    <row r="9" spans="1:8" ht="31.5" customHeight="1">
      <c r="A9" s="62" t="s">
        <v>115</v>
      </c>
      <c r="B9" s="122" t="s">
        <v>116</v>
      </c>
      <c r="C9" s="122"/>
      <c r="D9" s="62" t="s">
        <v>12</v>
      </c>
      <c r="E9" s="70">
        <f>E10+E27+E33+E38+E39+E40+E41+E42</f>
        <v>276543.41</v>
      </c>
      <c r="F9" s="105">
        <v>15022.27</v>
      </c>
      <c r="H9" s="99"/>
    </row>
    <row r="10" spans="1:6" ht="21.75" customHeight="1">
      <c r="A10" s="62" t="s">
        <v>117</v>
      </c>
      <c r="B10" s="122" t="s">
        <v>118</v>
      </c>
      <c r="C10" s="122"/>
      <c r="D10" s="62" t="s">
        <v>12</v>
      </c>
      <c r="E10" s="70">
        <v>258393.24</v>
      </c>
      <c r="F10" s="105"/>
    </row>
    <row r="11" spans="1:6" ht="21" customHeight="1">
      <c r="A11" s="62" t="s">
        <v>119</v>
      </c>
      <c r="B11" s="122" t="s">
        <v>120</v>
      </c>
      <c r="C11" s="122"/>
      <c r="D11" s="62" t="s">
        <v>12</v>
      </c>
      <c r="E11" s="70"/>
      <c r="F11" s="105"/>
    </row>
    <row r="12" spans="1:6" ht="18" customHeight="1">
      <c r="A12" s="127" t="s">
        <v>121</v>
      </c>
      <c r="B12" s="77" t="s">
        <v>122</v>
      </c>
      <c r="C12" s="69" t="s">
        <v>123</v>
      </c>
      <c r="D12" s="62" t="s">
        <v>12</v>
      </c>
      <c r="E12" s="70"/>
      <c r="F12" s="105"/>
    </row>
    <row r="13" spans="1:6" ht="18" customHeight="1">
      <c r="A13" s="127"/>
      <c r="B13" s="77"/>
      <c r="C13" s="69" t="s">
        <v>124</v>
      </c>
      <c r="D13" s="62" t="s">
        <v>125</v>
      </c>
      <c r="E13" s="70"/>
      <c r="F13" s="105"/>
    </row>
    <row r="14" spans="1:6" ht="37.5" customHeight="1">
      <c r="A14" s="127"/>
      <c r="B14" s="77"/>
      <c r="C14" s="69" t="s">
        <v>126</v>
      </c>
      <c r="D14" s="62" t="s">
        <v>12</v>
      </c>
      <c r="E14" s="70"/>
      <c r="F14" s="105"/>
    </row>
    <row r="15" spans="1:6" ht="21" customHeight="1">
      <c r="A15" s="127"/>
      <c r="B15" s="77"/>
      <c r="C15" s="69" t="s">
        <v>127</v>
      </c>
      <c r="D15" s="62" t="s">
        <v>128</v>
      </c>
      <c r="E15" s="70"/>
      <c r="F15" s="105"/>
    </row>
    <row r="16" spans="1:6" ht="18.75" customHeight="1">
      <c r="A16" s="127" t="s">
        <v>129</v>
      </c>
      <c r="B16" s="77" t="s">
        <v>130</v>
      </c>
      <c r="C16" s="69" t="s">
        <v>123</v>
      </c>
      <c r="D16" s="62" t="s">
        <v>12</v>
      </c>
      <c r="E16" s="70"/>
      <c r="F16" s="105">
        <v>6317.94</v>
      </c>
    </row>
    <row r="17" spans="1:6" ht="18.75" customHeight="1">
      <c r="A17" s="127"/>
      <c r="B17" s="77"/>
      <c r="C17" s="69" t="s">
        <v>124</v>
      </c>
      <c r="D17" s="62" t="s">
        <v>131</v>
      </c>
      <c r="E17" s="70"/>
      <c r="F17" s="105">
        <v>1517.7</v>
      </c>
    </row>
    <row r="18" spans="1:6" ht="27" customHeight="1">
      <c r="A18" s="127"/>
      <c r="B18" s="77"/>
      <c r="C18" s="69" t="s">
        <v>126</v>
      </c>
      <c r="D18" s="62" t="s">
        <v>12</v>
      </c>
      <c r="E18" s="70"/>
      <c r="F18" s="105">
        <f>F16/F17*1000</f>
        <v>4162.838505633525</v>
      </c>
    </row>
    <row r="19" spans="1:6" ht="18.75" customHeight="1">
      <c r="A19" s="127"/>
      <c r="B19" s="77"/>
      <c r="C19" s="69" t="s">
        <v>127</v>
      </c>
      <c r="D19" s="62" t="s">
        <v>128</v>
      </c>
      <c r="E19" s="70"/>
      <c r="F19" s="105"/>
    </row>
    <row r="20" spans="1:6" ht="18.75" customHeight="1">
      <c r="A20" s="127" t="s">
        <v>132</v>
      </c>
      <c r="B20" s="77" t="s">
        <v>133</v>
      </c>
      <c r="C20" s="69" t="s">
        <v>123</v>
      </c>
      <c r="D20" s="62" t="s">
        <v>12</v>
      </c>
      <c r="E20" s="70"/>
      <c r="F20" s="105"/>
    </row>
    <row r="21" spans="1:6" ht="18.75" customHeight="1">
      <c r="A21" s="127"/>
      <c r="B21" s="77"/>
      <c r="C21" s="69" t="s">
        <v>124</v>
      </c>
      <c r="D21" s="62" t="s">
        <v>134</v>
      </c>
      <c r="E21" s="70"/>
      <c r="F21" s="105"/>
    </row>
    <row r="22" spans="1:6" ht="32.25" customHeight="1">
      <c r="A22" s="127"/>
      <c r="B22" s="77"/>
      <c r="C22" s="69" t="s">
        <v>126</v>
      </c>
      <c r="D22" s="62" t="s">
        <v>12</v>
      </c>
      <c r="E22" s="70"/>
      <c r="F22" s="105"/>
    </row>
    <row r="23" spans="1:6" ht="18.75" customHeight="1">
      <c r="A23" s="127"/>
      <c r="B23" s="77"/>
      <c r="C23" s="69" t="s">
        <v>127</v>
      </c>
      <c r="D23" s="62" t="s">
        <v>128</v>
      </c>
      <c r="E23" s="70"/>
      <c r="F23" s="105"/>
    </row>
    <row r="24" spans="1:6" ht="36" customHeight="1">
      <c r="A24" s="62" t="s">
        <v>135</v>
      </c>
      <c r="B24" s="122" t="s">
        <v>136</v>
      </c>
      <c r="C24" s="122"/>
      <c r="D24" s="62" t="s">
        <v>12</v>
      </c>
      <c r="E24" s="70"/>
      <c r="F24" s="105">
        <v>792.83</v>
      </c>
    </row>
    <row r="25" spans="1:6" ht="21" customHeight="1">
      <c r="A25" s="62" t="s">
        <v>137</v>
      </c>
      <c r="B25" s="122" t="s">
        <v>138</v>
      </c>
      <c r="C25" s="122"/>
      <c r="D25" s="62" t="s">
        <v>139</v>
      </c>
      <c r="E25" s="70"/>
      <c r="F25" s="105">
        <f>F24/212.5</f>
        <v>3.730964705882353</v>
      </c>
    </row>
    <row r="26" spans="1:6" ht="20.25" customHeight="1">
      <c r="A26" s="62" t="s">
        <v>140</v>
      </c>
      <c r="B26" s="122" t="s">
        <v>141</v>
      </c>
      <c r="C26" s="122"/>
      <c r="D26" s="62" t="s">
        <v>142</v>
      </c>
      <c r="E26" s="70"/>
      <c r="F26" s="105"/>
    </row>
    <row r="27" spans="1:6" ht="30" customHeight="1">
      <c r="A27" s="62" t="s">
        <v>143</v>
      </c>
      <c r="B27" s="122" t="s">
        <v>144</v>
      </c>
      <c r="C27" s="122"/>
      <c r="D27" s="62" t="s">
        <v>12</v>
      </c>
      <c r="E27" s="70">
        <v>575.16</v>
      </c>
      <c r="F27" s="105"/>
    </row>
    <row r="28" spans="1:6" ht="21" customHeight="1">
      <c r="A28" s="62" t="s">
        <v>145</v>
      </c>
      <c r="B28" s="122" t="s">
        <v>146</v>
      </c>
      <c r="C28" s="122"/>
      <c r="D28" s="62" t="s">
        <v>12</v>
      </c>
      <c r="E28" s="70"/>
      <c r="F28" s="105"/>
    </row>
    <row r="29" spans="1:6" ht="21" customHeight="1">
      <c r="A29" s="62" t="s">
        <v>147</v>
      </c>
      <c r="B29" s="122" t="s">
        <v>237</v>
      </c>
      <c r="C29" s="122"/>
      <c r="D29" s="62" t="s">
        <v>12</v>
      </c>
      <c r="E29" s="70"/>
      <c r="F29" s="105">
        <v>3129.57</v>
      </c>
    </row>
    <row r="30" spans="1:12" ht="36.75" customHeight="1">
      <c r="A30" s="62" t="s">
        <v>148</v>
      </c>
      <c r="B30" s="122" t="s">
        <v>238</v>
      </c>
      <c r="C30" s="122"/>
      <c r="D30" s="62" t="s">
        <v>12</v>
      </c>
      <c r="E30" s="70"/>
      <c r="F30" s="105">
        <v>863.42</v>
      </c>
      <c r="I30" s="100"/>
      <c r="J30" s="100"/>
      <c r="K30" s="100"/>
      <c r="L30" s="100"/>
    </row>
    <row r="31" spans="1:12" ht="36" customHeight="1">
      <c r="A31" s="62" t="s">
        <v>149</v>
      </c>
      <c r="B31" s="122" t="s">
        <v>239</v>
      </c>
      <c r="C31" s="122"/>
      <c r="D31" s="62" t="s">
        <v>12</v>
      </c>
      <c r="E31" s="70"/>
      <c r="F31" s="105">
        <v>1384.24</v>
      </c>
      <c r="I31" s="101"/>
      <c r="J31" s="102"/>
      <c r="K31" s="100"/>
      <c r="L31" s="100"/>
    </row>
    <row r="32" spans="1:12" ht="30.75" customHeight="1">
      <c r="A32" s="62" t="s">
        <v>150</v>
      </c>
      <c r="B32" s="122" t="s">
        <v>240</v>
      </c>
      <c r="C32" s="122"/>
      <c r="D32" s="62" t="s">
        <v>12</v>
      </c>
      <c r="E32" s="70"/>
      <c r="F32" s="105">
        <v>432.5</v>
      </c>
      <c r="I32" s="103"/>
      <c r="J32" s="104"/>
      <c r="K32" s="100"/>
      <c r="L32" s="100"/>
    </row>
    <row r="33" spans="1:12" ht="18" customHeight="1">
      <c r="A33" s="62" t="s">
        <v>151</v>
      </c>
      <c r="B33" s="122" t="s">
        <v>152</v>
      </c>
      <c r="C33" s="122"/>
      <c r="D33" s="62" t="s">
        <v>12</v>
      </c>
      <c r="E33" s="70">
        <v>1580.2</v>
      </c>
      <c r="F33" s="105">
        <v>1447.24</v>
      </c>
      <c r="I33" s="103"/>
      <c r="J33" s="104"/>
      <c r="K33" s="100"/>
      <c r="L33" s="100"/>
    </row>
    <row r="34" spans="1:12" ht="28.5" customHeight="1">
      <c r="A34" s="62" t="s">
        <v>153</v>
      </c>
      <c r="B34" s="122" t="s">
        <v>154</v>
      </c>
      <c r="C34" s="122"/>
      <c r="D34" s="62" t="s">
        <v>12</v>
      </c>
      <c r="E34" s="70"/>
      <c r="F34" s="105"/>
      <c r="I34" s="103"/>
      <c r="J34" s="104"/>
      <c r="K34" s="100"/>
      <c r="L34" s="100"/>
    </row>
    <row r="35" spans="1:12" s="2" customFormat="1" ht="23.25" customHeight="1">
      <c r="A35" s="71" t="s">
        <v>155</v>
      </c>
      <c r="B35" s="78" t="s">
        <v>241</v>
      </c>
      <c r="C35" s="78"/>
      <c r="D35" s="69" t="s">
        <v>12</v>
      </c>
      <c r="E35" s="70"/>
      <c r="F35" s="105">
        <v>234.24</v>
      </c>
      <c r="I35" s="103"/>
      <c r="J35" s="104"/>
      <c r="K35" s="28"/>
      <c r="L35" s="28"/>
    </row>
    <row r="36" spans="1:12" s="2" customFormat="1" ht="18.75" customHeight="1">
      <c r="A36" s="71" t="s">
        <v>156</v>
      </c>
      <c r="B36" s="78" t="s">
        <v>157</v>
      </c>
      <c r="C36" s="78"/>
      <c r="D36" s="69" t="s">
        <v>12</v>
      </c>
      <c r="E36" s="70"/>
      <c r="F36" s="105"/>
      <c r="I36" s="103"/>
      <c r="J36" s="104"/>
      <c r="K36" s="28"/>
      <c r="L36" s="28"/>
    </row>
    <row r="37" spans="1:12" ht="25.5" customHeight="1">
      <c r="A37" s="72" t="s">
        <v>158</v>
      </c>
      <c r="B37" s="78" t="s">
        <v>159</v>
      </c>
      <c r="C37" s="78"/>
      <c r="D37" s="62" t="s">
        <v>12</v>
      </c>
      <c r="E37" s="70"/>
      <c r="F37" s="105">
        <f>2166.129-F31-F32</f>
        <v>349.3889999999999</v>
      </c>
      <c r="I37" s="103"/>
      <c r="J37" s="104"/>
      <c r="K37" s="100"/>
      <c r="L37" s="100"/>
    </row>
    <row r="38" spans="1:12" ht="25.5" customHeight="1">
      <c r="A38" s="72" t="s">
        <v>160</v>
      </c>
      <c r="B38" s="78" t="s">
        <v>157</v>
      </c>
      <c r="C38" s="78"/>
      <c r="D38" s="62" t="s">
        <v>12</v>
      </c>
      <c r="E38" s="70">
        <v>5368</v>
      </c>
      <c r="F38" s="105"/>
      <c r="I38" s="100"/>
      <c r="J38" s="104"/>
      <c r="K38" s="100"/>
      <c r="L38" s="100"/>
    </row>
    <row r="39" spans="1:6" ht="33" customHeight="1">
      <c r="A39" s="72" t="s">
        <v>161</v>
      </c>
      <c r="B39" s="78" t="s">
        <v>162</v>
      </c>
      <c r="C39" s="78"/>
      <c r="D39" s="62" t="s">
        <v>12</v>
      </c>
      <c r="E39" s="70"/>
      <c r="F39" s="105"/>
    </row>
    <row r="40" spans="1:6" ht="33" customHeight="1">
      <c r="A40" s="72" t="s">
        <v>163</v>
      </c>
      <c r="B40" s="78" t="s">
        <v>164</v>
      </c>
      <c r="C40" s="78"/>
      <c r="D40" s="62" t="s">
        <v>12</v>
      </c>
      <c r="E40" s="70"/>
      <c r="F40" s="105">
        <f>32.879+38.022</f>
        <v>70.901</v>
      </c>
    </row>
    <row r="41" spans="1:6" ht="30" customHeight="1">
      <c r="A41" s="72" t="s">
        <v>165</v>
      </c>
      <c r="B41" s="78" t="s">
        <v>166</v>
      </c>
      <c r="C41" s="78"/>
      <c r="D41" s="62" t="s">
        <v>12</v>
      </c>
      <c r="E41" s="70">
        <v>1299.2</v>
      </c>
      <c r="F41" s="105"/>
    </row>
    <row r="42" spans="1:6" ht="51" customHeight="1">
      <c r="A42" s="72" t="s">
        <v>167</v>
      </c>
      <c r="B42" s="78" t="s">
        <v>168</v>
      </c>
      <c r="C42" s="78"/>
      <c r="D42" s="62" t="s">
        <v>12</v>
      </c>
      <c r="E42" s="70">
        <v>9327.61</v>
      </c>
      <c r="F42" s="105"/>
    </row>
    <row r="43" spans="1:6" ht="30" customHeight="1">
      <c r="A43" s="72" t="s">
        <v>169</v>
      </c>
      <c r="B43" s="78" t="s">
        <v>170</v>
      </c>
      <c r="C43" s="78"/>
      <c r="D43" s="62" t="s">
        <v>12</v>
      </c>
      <c r="E43" s="70">
        <f>E8-E9</f>
        <v>0.001540115976240486</v>
      </c>
      <c r="F43" s="105"/>
    </row>
    <row r="44" spans="1:6" ht="30" customHeight="1">
      <c r="A44" s="72" t="s">
        <v>171</v>
      </c>
      <c r="B44" s="78" t="s">
        <v>172</v>
      </c>
      <c r="C44" s="78"/>
      <c r="D44" s="62" t="s">
        <v>12</v>
      </c>
      <c r="E44" s="70"/>
      <c r="F44" s="105"/>
    </row>
    <row r="45" spans="1:6" ht="30" customHeight="1">
      <c r="A45" s="72" t="s">
        <v>173</v>
      </c>
      <c r="B45" s="78" t="s">
        <v>174</v>
      </c>
      <c r="C45" s="78"/>
      <c r="D45" s="62" t="s">
        <v>12</v>
      </c>
      <c r="E45" s="70"/>
      <c r="F45" s="105"/>
    </row>
    <row r="46" spans="1:6" ht="64.5" customHeight="1">
      <c r="A46" s="72" t="s">
        <v>175</v>
      </c>
      <c r="B46" s="78" t="s">
        <v>176</v>
      </c>
      <c r="C46" s="78"/>
      <c r="D46" s="62" t="s">
        <v>12</v>
      </c>
      <c r="E46" s="73"/>
      <c r="F46" s="105"/>
    </row>
    <row r="47" spans="1:6" ht="21.75" customHeight="1">
      <c r="A47" s="72" t="s">
        <v>177</v>
      </c>
      <c r="B47" s="78" t="s">
        <v>178</v>
      </c>
      <c r="C47" s="78"/>
      <c r="D47" s="74" t="s">
        <v>179</v>
      </c>
      <c r="E47" s="70"/>
      <c r="F47" s="105">
        <v>5.7</v>
      </c>
    </row>
    <row r="48" spans="1:6" ht="21.75" customHeight="1">
      <c r="A48" s="72" t="s">
        <v>180</v>
      </c>
      <c r="B48" s="78" t="s">
        <v>181</v>
      </c>
      <c r="C48" s="78"/>
      <c r="D48" s="74" t="s">
        <v>179</v>
      </c>
      <c r="E48" s="75">
        <v>27.679</v>
      </c>
      <c r="F48" s="105"/>
    </row>
    <row r="49" spans="1:6" ht="40.5" customHeight="1">
      <c r="A49" s="72" t="s">
        <v>182</v>
      </c>
      <c r="B49" s="78" t="s">
        <v>183</v>
      </c>
      <c r="C49" s="78"/>
      <c r="D49" s="74" t="s">
        <v>184</v>
      </c>
      <c r="E49" s="70"/>
      <c r="F49" s="105">
        <v>4.615</v>
      </c>
    </row>
    <row r="50" spans="1:6" ht="39" customHeight="1">
      <c r="A50" s="72" t="s">
        <v>185</v>
      </c>
      <c r="B50" s="78" t="s">
        <v>186</v>
      </c>
      <c r="C50" s="78"/>
      <c r="D50" s="74" t="s">
        <v>184</v>
      </c>
      <c r="E50" s="76">
        <v>199.737</v>
      </c>
      <c r="F50" s="105"/>
    </row>
    <row r="51" spans="1:6" ht="26.25" customHeight="1">
      <c r="A51" s="72" t="s">
        <v>187</v>
      </c>
      <c r="B51" s="50" t="s">
        <v>188</v>
      </c>
      <c r="C51" s="50"/>
      <c r="D51" s="74" t="s">
        <v>184</v>
      </c>
      <c r="E51" s="76">
        <v>182.681</v>
      </c>
      <c r="F51" s="105">
        <v>4.445</v>
      </c>
    </row>
    <row r="52" spans="1:6" ht="21" customHeight="1">
      <c r="A52" s="72" t="s">
        <v>189</v>
      </c>
      <c r="B52" s="78" t="s">
        <v>190</v>
      </c>
      <c r="C52" s="78"/>
      <c r="D52" s="74" t="s">
        <v>184</v>
      </c>
      <c r="E52" s="76">
        <v>15.011</v>
      </c>
      <c r="F52" s="105"/>
    </row>
    <row r="53" spans="1:6" ht="21" customHeight="1">
      <c r="A53" s="72" t="s">
        <v>191</v>
      </c>
      <c r="B53" s="78" t="s">
        <v>192</v>
      </c>
      <c r="C53" s="78"/>
      <c r="D53" s="74" t="s">
        <v>184</v>
      </c>
      <c r="E53" s="76">
        <f>SUM(E51-E52)</f>
        <v>167.67000000000002</v>
      </c>
      <c r="F53" s="105">
        <v>4.445</v>
      </c>
    </row>
    <row r="54" spans="1:6" ht="33" customHeight="1">
      <c r="A54" s="72" t="s">
        <v>193</v>
      </c>
      <c r="B54" s="78" t="s">
        <v>194</v>
      </c>
      <c r="C54" s="78"/>
      <c r="D54" s="74" t="s">
        <v>195</v>
      </c>
      <c r="E54" s="62">
        <v>0.0124</v>
      </c>
      <c r="F54" s="105"/>
    </row>
    <row r="55" spans="1:6" ht="21" customHeight="1">
      <c r="A55" s="72" t="s">
        <v>196</v>
      </c>
      <c r="B55" s="50" t="s">
        <v>197</v>
      </c>
      <c r="C55" s="50"/>
      <c r="D55" s="74" t="s">
        <v>184</v>
      </c>
      <c r="E55" s="62"/>
      <c r="F55" s="105"/>
    </row>
    <row r="56" spans="1:6" ht="30" customHeight="1">
      <c r="A56" s="72" t="s">
        <v>198</v>
      </c>
      <c r="B56" s="50" t="s">
        <v>199</v>
      </c>
      <c r="C56" s="50"/>
      <c r="D56" s="74" t="s">
        <v>200</v>
      </c>
      <c r="E56" s="79"/>
      <c r="F56" s="107">
        <v>10</v>
      </c>
    </row>
    <row r="57" spans="1:6" ht="40.5" customHeight="1">
      <c r="A57" s="72" t="s">
        <v>201</v>
      </c>
      <c r="B57" s="50" t="s">
        <v>202</v>
      </c>
      <c r="C57" s="50"/>
      <c r="D57" s="74" t="s">
        <v>200</v>
      </c>
      <c r="E57" s="80">
        <v>3</v>
      </c>
      <c r="F57" s="107">
        <v>7</v>
      </c>
    </row>
    <row r="58" spans="1:6" ht="35.25" customHeight="1">
      <c r="A58" s="72" t="s">
        <v>203</v>
      </c>
      <c r="B58" s="50" t="s">
        <v>204</v>
      </c>
      <c r="C58" s="50"/>
      <c r="D58" s="74" t="s">
        <v>205</v>
      </c>
      <c r="E58" s="81"/>
      <c r="F58" s="105">
        <f>F17*0.75/F51</f>
        <v>256.0798650168729</v>
      </c>
    </row>
    <row r="59" spans="1:6" ht="35.25" customHeight="1">
      <c r="A59" s="72" t="s">
        <v>206</v>
      </c>
      <c r="B59" s="50" t="s">
        <v>207</v>
      </c>
      <c r="C59" s="50"/>
      <c r="D59" s="74" t="s">
        <v>208</v>
      </c>
      <c r="E59" s="81"/>
      <c r="F59" s="105">
        <f>212.5/4445</f>
        <v>0.047806524184476944</v>
      </c>
    </row>
    <row r="60" spans="1:6" ht="35.25" customHeight="1">
      <c r="A60" s="72" t="s">
        <v>209</v>
      </c>
      <c r="B60" s="50" t="s">
        <v>242</v>
      </c>
      <c r="C60" s="50"/>
      <c r="D60" s="74" t="s">
        <v>210</v>
      </c>
      <c r="E60" s="75">
        <v>1.238</v>
      </c>
      <c r="F60" s="105"/>
    </row>
    <row r="61" ht="15">
      <c r="F61" s="106"/>
    </row>
    <row r="62" ht="15">
      <c r="F62" s="106"/>
    </row>
    <row r="63" ht="15">
      <c r="F63" s="106"/>
    </row>
    <row r="64" ht="15">
      <c r="F64" s="106"/>
    </row>
    <row r="65" ht="15">
      <c r="F65" s="106"/>
    </row>
    <row r="66" ht="15">
      <c r="F66" s="106"/>
    </row>
    <row r="67" ht="15">
      <c r="F67" s="106"/>
    </row>
    <row r="68" ht="15">
      <c r="F68" s="106"/>
    </row>
    <row r="69" ht="15">
      <c r="F69" s="106"/>
    </row>
    <row r="70" ht="15">
      <c r="F70" s="106"/>
    </row>
    <row r="71" ht="15">
      <c r="F71" s="106"/>
    </row>
    <row r="72" ht="15">
      <c r="F72" s="106"/>
    </row>
    <row r="73" ht="15">
      <c r="F73" s="106"/>
    </row>
    <row r="74" ht="15">
      <c r="F74" s="106"/>
    </row>
    <row r="75" ht="15">
      <c r="F75" s="106"/>
    </row>
    <row r="76" ht="15">
      <c r="F76" s="106"/>
    </row>
  </sheetData>
  <sheetProtection/>
  <mergeCells count="53">
    <mergeCell ref="B53:C53"/>
    <mergeCell ref="B54:C54"/>
    <mergeCell ref="B47:C47"/>
    <mergeCell ref="B48:C48"/>
    <mergeCell ref="B49:C49"/>
    <mergeCell ref="B50:C50"/>
    <mergeCell ref="B51:C51"/>
    <mergeCell ref="B52:C52"/>
    <mergeCell ref="B55:C55"/>
    <mergeCell ref="B56:C56"/>
    <mergeCell ref="B59:C59"/>
    <mergeCell ref="B60:C60"/>
    <mergeCell ref="B57:C57"/>
    <mergeCell ref="B58:C58"/>
    <mergeCell ref="A1:F1"/>
    <mergeCell ref="B46:C46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3:C33"/>
    <mergeCell ref="B31:C31"/>
    <mergeCell ref="B32:C32"/>
    <mergeCell ref="A20:A23"/>
    <mergeCell ref="B20:B23"/>
    <mergeCell ref="B24:C24"/>
    <mergeCell ref="B25:C25"/>
    <mergeCell ref="A12:A15"/>
    <mergeCell ref="B12:B15"/>
    <mergeCell ref="A16:A19"/>
    <mergeCell ref="B16:B19"/>
    <mergeCell ref="B9:C9"/>
    <mergeCell ref="B10:C10"/>
    <mergeCell ref="B11:C11"/>
    <mergeCell ref="A3:E3"/>
    <mergeCell ref="A4:E4"/>
    <mergeCell ref="B5:C5"/>
    <mergeCell ref="B6:C6"/>
    <mergeCell ref="B7:C7"/>
    <mergeCell ref="B8:C8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5"/>
    <pageSetUpPr fitToPage="1"/>
  </sheetPr>
  <dimension ref="B1:N12"/>
  <sheetViews>
    <sheetView workbookViewId="0" topLeftCell="B1">
      <selection activeCell="B1" sqref="B1:E1"/>
    </sheetView>
  </sheetViews>
  <sheetFormatPr defaultColWidth="9.00390625" defaultRowHeight="12.75"/>
  <cols>
    <col min="1" max="1" width="0" style="3" hidden="1" customWidth="1"/>
    <col min="2" max="2" width="2.75390625" style="3" customWidth="1"/>
    <col min="3" max="3" width="6.875" style="3" customWidth="1"/>
    <col min="4" max="4" width="50.75390625" style="3" customWidth="1"/>
    <col min="5" max="5" width="40.75390625" style="3" customWidth="1"/>
    <col min="6" max="16384" width="9.125" style="3" customWidth="1"/>
  </cols>
  <sheetData>
    <row r="1" spans="2:14" s="5" customFormat="1" ht="20.25" customHeight="1">
      <c r="B1" s="51" t="s">
        <v>32</v>
      </c>
      <c r="C1" s="51"/>
      <c r="D1" s="51"/>
      <c r="E1" s="51"/>
      <c r="F1" s="7"/>
      <c r="G1" s="7"/>
      <c r="H1" s="7"/>
      <c r="I1" s="7"/>
      <c r="J1" s="7"/>
      <c r="K1" s="7"/>
      <c r="L1" s="7"/>
      <c r="M1" s="7"/>
      <c r="N1" s="7"/>
    </row>
    <row r="2" spans="2:10" s="5" customFormat="1" ht="36" customHeight="1">
      <c r="B2" s="8"/>
      <c r="C2" s="52" t="s">
        <v>0</v>
      </c>
      <c r="D2" s="52"/>
      <c r="E2" s="52"/>
      <c r="F2" s="23"/>
      <c r="G2" s="23"/>
      <c r="H2" s="23"/>
      <c r="I2" s="23"/>
      <c r="J2" s="23"/>
    </row>
    <row r="3" spans="2:10" s="5" customFormat="1" ht="12.75" customHeight="1">
      <c r="B3" s="8"/>
      <c r="C3" s="6"/>
      <c r="D3" s="6"/>
      <c r="E3" s="6"/>
      <c r="F3" s="9"/>
      <c r="G3" s="9"/>
      <c r="H3" s="9"/>
      <c r="I3" s="9"/>
      <c r="J3" s="9"/>
    </row>
    <row r="4" spans="2:10" s="5" customFormat="1" ht="30" customHeight="1">
      <c r="B4" s="8"/>
      <c r="C4" s="21" t="s">
        <v>14</v>
      </c>
      <c r="D4" s="21" t="s">
        <v>15</v>
      </c>
      <c r="E4" s="21" t="s">
        <v>33</v>
      </c>
      <c r="F4" s="9"/>
      <c r="G4" s="9"/>
      <c r="H4" s="9"/>
      <c r="I4" s="9"/>
      <c r="J4" s="9"/>
    </row>
    <row r="5" spans="2:10" s="5" customFormat="1" ht="12" customHeight="1">
      <c r="B5" s="8"/>
      <c r="C5" s="21">
        <v>1</v>
      </c>
      <c r="D5" s="21">
        <f>C5+1</f>
        <v>2</v>
      </c>
      <c r="E5" s="21">
        <f>D5+1</f>
        <v>3</v>
      </c>
      <c r="F5" s="9"/>
      <c r="G5" s="9"/>
      <c r="H5" s="9"/>
      <c r="I5" s="9"/>
      <c r="J5" s="9"/>
    </row>
    <row r="6" spans="2:5" s="5" customFormat="1" ht="42" customHeight="1">
      <c r="B6" s="10"/>
      <c r="C6" s="24">
        <v>1</v>
      </c>
      <c r="D6" s="46" t="s">
        <v>1</v>
      </c>
      <c r="E6" s="25"/>
    </row>
    <row r="7" spans="2:5" s="5" customFormat="1" ht="55.5" customHeight="1">
      <c r="B7" s="10"/>
      <c r="C7" s="24">
        <f aca="true" t="shared" si="0" ref="C7:C12">SUM(C6+1)</f>
        <v>2</v>
      </c>
      <c r="D7" s="46" t="s">
        <v>2</v>
      </c>
      <c r="E7" s="26"/>
    </row>
    <row r="8" spans="2:5" s="5" customFormat="1" ht="42" customHeight="1">
      <c r="B8" s="10"/>
      <c r="C8" s="24">
        <f t="shared" si="0"/>
        <v>3</v>
      </c>
      <c r="D8" s="46" t="s">
        <v>3</v>
      </c>
      <c r="E8" s="26"/>
    </row>
    <row r="9" spans="2:5" s="5" customFormat="1" ht="48" customHeight="1">
      <c r="B9" s="10"/>
      <c r="C9" s="24">
        <f t="shared" si="0"/>
        <v>4</v>
      </c>
      <c r="D9" s="46" t="s">
        <v>4</v>
      </c>
      <c r="E9" s="26"/>
    </row>
    <row r="10" spans="2:5" s="5" customFormat="1" ht="31.5">
      <c r="B10" s="10"/>
      <c r="C10" s="24">
        <f t="shared" si="0"/>
        <v>5</v>
      </c>
      <c r="D10" s="46" t="s">
        <v>5</v>
      </c>
      <c r="E10" s="27"/>
    </row>
    <row r="11" spans="2:5" s="4" customFormat="1" ht="47.25">
      <c r="B11" s="10"/>
      <c r="C11" s="24">
        <f t="shared" si="0"/>
        <v>6</v>
      </c>
      <c r="D11" s="46" t="s">
        <v>6</v>
      </c>
      <c r="E11" s="27"/>
    </row>
    <row r="12" spans="3:5" s="5" customFormat="1" ht="31.5">
      <c r="C12" s="24">
        <f t="shared" si="0"/>
        <v>7</v>
      </c>
      <c r="D12" s="15" t="s">
        <v>7</v>
      </c>
      <c r="E12" s="27"/>
    </row>
    <row r="13" s="5" customFormat="1" ht="11.25"/>
    <row r="14" s="5" customFormat="1" ht="11.25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workbookViewId="0" topLeftCell="A1">
      <selection activeCell="FD4" sqref="FD4"/>
    </sheetView>
  </sheetViews>
  <sheetFormatPr defaultColWidth="0.875" defaultRowHeight="12.75"/>
  <cols>
    <col min="1" max="96" width="0.875" style="28" customWidth="1"/>
    <col min="97" max="97" width="0.37109375" style="28" customWidth="1"/>
    <col min="98" max="16384" width="0.875" style="28" customWidth="1"/>
  </cols>
  <sheetData>
    <row r="1" spans="1:96" s="86" customFormat="1" ht="12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</row>
    <row r="3" spans="1:97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</row>
    <row r="4" spans="2:97" s="19" customFormat="1" ht="19.5" customHeight="1">
      <c r="B4" s="137" t="s">
        <v>211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29"/>
    </row>
    <row r="5" spans="2:97" s="19" customFormat="1" ht="13.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29"/>
    </row>
    <row r="6" spans="1:97" s="19" customFormat="1" ht="18.75" customHeight="1">
      <c r="A6" s="130" t="s">
        <v>244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131" t="s">
        <v>34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3"/>
      <c r="BF8" s="134" t="s">
        <v>21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6"/>
    </row>
    <row r="9" spans="1:97" ht="15.75" customHeight="1">
      <c r="A9" s="131" t="s">
        <v>35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3"/>
      <c r="BF9" s="134" t="s">
        <v>21</v>
      </c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6"/>
    </row>
    <row r="10" spans="1:97" ht="15.75" customHeight="1">
      <c r="A10" s="131" t="s">
        <v>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4" t="s">
        <v>21</v>
      </c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6"/>
    </row>
    <row r="11" spans="1:97" ht="47.25" customHeight="1">
      <c r="A11" s="131" t="s">
        <v>212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  <c r="BF11" s="134" t="s">
        <v>21</v>
      </c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6"/>
    </row>
    <row r="12" spans="1:97" ht="31.5" customHeight="1">
      <c r="A12" s="131" t="s">
        <v>37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34" t="s">
        <v>21</v>
      </c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6"/>
    </row>
    <row r="13" spans="1:97" ht="31.5" customHeight="1">
      <c r="A13" s="131" t="s">
        <v>38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34" t="s">
        <v>21</v>
      </c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6"/>
    </row>
    <row r="15" spans="1:97" s="19" customFormat="1" ht="16.5">
      <c r="A15" s="138" t="s">
        <v>39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</row>
    <row r="16" spans="1:97" s="19" customFormat="1" ht="16.5">
      <c r="A16" s="138" t="s">
        <v>40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</row>
    <row r="17" spans="45:76" ht="15.75"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1:97" ht="31.5" customHeight="1">
      <c r="A18" s="148" t="s">
        <v>41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50"/>
      <c r="AR18" s="157" t="s">
        <v>42</v>
      </c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9"/>
      <c r="BV18" s="157" t="s">
        <v>43</v>
      </c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9"/>
    </row>
    <row r="19" spans="1:97" ht="15.7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  <c r="AR19" s="31"/>
      <c r="AV19" s="28" t="s">
        <v>57</v>
      </c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28" t="s">
        <v>44</v>
      </c>
      <c r="BU19" s="87"/>
      <c r="BV19" s="160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</row>
    <row r="20" spans="1:97" ht="15.7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/>
      <c r="AR20" s="139" t="s">
        <v>12</v>
      </c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1"/>
      <c r="BV20" s="163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9"/>
    </row>
    <row r="21" spans="1:97" ht="15.75">
      <c r="A21" s="142" t="s">
        <v>21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4"/>
      <c r="AR21" s="145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142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</row>
    <row r="23" spans="1:97" s="19" customFormat="1" ht="16.5">
      <c r="A23" s="138" t="s">
        <v>213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</row>
    <row r="24" spans="1:97" s="19" customFormat="1" ht="16.5">
      <c r="A24" s="138" t="s">
        <v>214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</row>
    <row r="26" spans="1:97" ht="80.25" customHeight="1">
      <c r="A26" s="117" t="s">
        <v>45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 t="s">
        <v>46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 t="s">
        <v>47</v>
      </c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 t="s">
        <v>48</v>
      </c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</row>
    <row r="27" spans="1:97" ht="15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</row>
    <row r="29" spans="1:97" s="19" customFormat="1" ht="16.5">
      <c r="A29" s="138" t="s">
        <v>49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</row>
    <row r="31" spans="1:97" ht="96" customHeight="1">
      <c r="A31" s="117" t="s">
        <v>50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 t="s">
        <v>51</v>
      </c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 t="s">
        <v>52</v>
      </c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 t="s">
        <v>53</v>
      </c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</row>
    <row r="32" spans="1:97" ht="15.75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42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4"/>
    </row>
    <row r="34" spans="1:97" s="19" customFormat="1" ht="16.5">
      <c r="A34" s="138" t="s">
        <v>54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</row>
    <row r="36" spans="1:97" ht="15.75">
      <c r="A36" s="166" t="s">
        <v>55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45" t="s">
        <v>56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7"/>
    </row>
    <row r="37" spans="1:97" ht="15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42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4"/>
    </row>
  </sheetData>
  <sheetProtection/>
  <mergeCells count="50"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8.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spans="1:3" ht="13.5" customHeight="1">
      <c r="A1" s="172" t="s">
        <v>58</v>
      </c>
      <c r="B1" s="172"/>
      <c r="C1" s="22"/>
    </row>
    <row r="2" ht="13.5" customHeight="1"/>
    <row r="3" ht="13.5" customHeight="1"/>
    <row r="4" spans="1:3" s="29" customFormat="1" ht="68.25" customHeight="1">
      <c r="A4" s="137" t="s">
        <v>215</v>
      </c>
      <c r="B4" s="137"/>
      <c r="C4" s="88"/>
    </row>
    <row r="5" spans="1:3" s="29" customFormat="1" ht="14.25" customHeight="1">
      <c r="A5" s="32"/>
      <c r="B5" s="32"/>
      <c r="C5" s="88"/>
    </row>
    <row r="6" spans="1:2" ht="16.5">
      <c r="A6" s="33"/>
      <c r="B6" s="48"/>
    </row>
    <row r="7" spans="1:2" ht="16.5">
      <c r="A7" s="33"/>
      <c r="B7" s="48"/>
    </row>
    <row r="8" spans="1:2" ht="47.25">
      <c r="A8" s="89" t="s">
        <v>216</v>
      </c>
      <c r="B8" s="90" t="s">
        <v>21</v>
      </c>
    </row>
    <row r="9" spans="1:2" ht="58.5" customHeight="1">
      <c r="A9" s="89" t="s">
        <v>217</v>
      </c>
      <c r="B9" s="90" t="s">
        <v>21</v>
      </c>
    </row>
    <row r="10" spans="1:2" ht="84" customHeight="1">
      <c r="A10" s="89" t="s">
        <v>218</v>
      </c>
      <c r="B10" s="90" t="s">
        <v>21</v>
      </c>
    </row>
    <row r="11" spans="1:2" ht="36.75" customHeight="1">
      <c r="A11" s="85" t="s">
        <v>219</v>
      </c>
      <c r="B11" s="91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Бухгалтер</cp:lastModifiedBy>
  <cp:lastPrinted>2013-10-15T11:14:17Z</cp:lastPrinted>
  <dcterms:created xsi:type="dcterms:W3CDTF">2012-01-13T07:53:14Z</dcterms:created>
  <dcterms:modified xsi:type="dcterms:W3CDTF">2014-04-14T11:33:45Z</dcterms:modified>
  <cp:category/>
  <cp:version/>
  <cp:contentType/>
  <cp:contentStatus/>
</cp:coreProperties>
</file>