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1" activeTab="5"/>
  </bookViews>
  <sheets>
    <sheet name="Приложение 1 (2)" sheetId="1" r:id="rId1"/>
    <sheet name="приложение 4" sheetId="2" r:id="rId2"/>
    <sheet name="приложение 5 " sheetId="3" r:id="rId3"/>
    <sheet name="приложение 6" sheetId="4" r:id="rId4"/>
    <sheet name="приложение7  " sheetId="5" r:id="rId5"/>
    <sheet name="Приложение 8" sheetId="6" r:id="rId6"/>
  </sheets>
  <externalReferences>
    <externalReference r:id="rId9"/>
  </externalReferences>
  <definedNames>
    <definedName name="_xlnm._FilterDatabase" localSheetId="3" hidden="1">'приложение 6'!$A$11:$F$206</definedName>
    <definedName name="_xlnm._FilterDatabase" localSheetId="4" hidden="1">'приложение7  '!$A$13:$G$217</definedName>
    <definedName name="_xlnm.Print_Titles" localSheetId="0">'Приложение 1 (2)'!$10:$12</definedName>
    <definedName name="_xlnm.Print_Titles" localSheetId="3">'приложение 6'!$11:$11</definedName>
    <definedName name="_xlnm.Print_Titles" localSheetId="4">'приложение7  '!$13:$13</definedName>
    <definedName name="_xlnm.Print_Area" localSheetId="0">'Приложение 1 (2)'!$A$1:$C$53</definedName>
    <definedName name="_xlnm.Print_Area" localSheetId="1">'приложение 4'!$A$1:$AI$186</definedName>
    <definedName name="_xlnm.Print_Area" localSheetId="2">'приложение 5 '!$A$1:$J$34</definedName>
    <definedName name="_xlnm.Print_Area" localSheetId="3">'приложение 6'!$A$1:$J$206</definedName>
    <definedName name="_xlnm.Print_Area" localSheetId="5">'Приложение 8'!$A$1:$C$58</definedName>
    <definedName name="_xlnm.Print_Area" localSheetId="4">'приложение7  '!$A$1:$G$217</definedName>
  </definedNames>
  <calcPr fullCalcOnLoad="1"/>
</workbook>
</file>

<file path=xl/sharedStrings.xml><?xml version="1.0" encoding="utf-8"?>
<sst xmlns="http://schemas.openxmlformats.org/spreadsheetml/2006/main" count="2629" uniqueCount="711">
  <si>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</si>
  <si>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</si>
  <si>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</si>
  <si>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</si>
  <si>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</si>
  <si>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</si>
  <si>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</si>
  <si>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</si>
  <si>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</si>
  <si>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</si>
  <si>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</si>
  <si>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</si>
  <si>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</si>
  <si>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</si>
  <si>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</si>
  <si>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</si>
  <si>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</si>
  <si>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</si>
  <si>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</si>
  <si>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</si>
  <si>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</si>
  <si>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</si>
  <si>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</si>
  <si>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</si>
  <si>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</si>
  <si>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</si>
  <si>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</si>
  <si>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</si>
  <si>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</si>
  <si>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</si>
  <si>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</si>
  <si>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</si>
  <si>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</si>
  <si>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</si>
  <si>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</si>
  <si>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</si>
  <si>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</si>
  <si>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</si>
  <si>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</si>
  <si>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</si>
  <si>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</si>
  <si>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</si>
  <si>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</si>
  <si>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</si>
  <si>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</si>
  <si>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</si>
  <si>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</si>
  <si>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</si>
  <si>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</si>
  <si>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</si>
  <si>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</si>
  <si>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</si>
  <si>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</si>
  <si>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</si>
  <si>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</si>
  <si>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</si>
  <si>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</si>
  <si>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</si>
  <si>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</si>
  <si>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</si>
  <si>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</si>
  <si>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</si>
  <si>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</si>
  <si>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</si>
  <si>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</si>
  <si>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</si>
  <si>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</si>
  <si>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</si>
  <si>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</si>
  <si>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</si>
  <si>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</si>
  <si>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</si>
  <si>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</si>
  <si>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</si>
  <si>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</si>
  <si>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</si>
  <si>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</si>
  <si>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</si>
  <si>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</si>
  <si>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</si>
  <si>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</si>
  <si>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</si>
  <si>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</si>
  <si>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</si>
  <si>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</si>
  <si>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</si>
  <si>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</si>
  <si>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</si>
  <si>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</si>
  <si>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</si>
  <si>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</si>
  <si>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</si>
  <si>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</si>
  <si>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</si>
  <si>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</si>
  <si>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</si>
  <si>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</si>
  <si>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</si>
  <si>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</si>
  <si>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</si>
  <si>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</si>
  <si>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Другие вопросы в области жилищно-коммунального хозяйства</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</si>
  <si>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</si>
  <si>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</si>
  <si>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</si>
  <si>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</si>
  <si>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</si>
  <si>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</si>
  <si>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</si>
  <si>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</si>
  <si>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</si>
  <si>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</si>
  <si>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</si>
  <si>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</si>
  <si>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</si>
  <si>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</si>
  <si>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</si>
  <si>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</si>
  <si>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</si>
  <si>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</si>
  <si>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</si>
  <si>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</si>
  <si>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</si>
  <si>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</si>
  <si>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</si>
  <si>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Обеспечение проведения выборов и референдумов
</t>
  </si>
  <si>
    <t>Публичные выплаты (обязательства)</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</si>
  <si>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</si>
  <si>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</si>
  <si>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</si>
  <si>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</si>
  <si>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</si>
  <si>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</si>
  <si>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</si>
  <si>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</si>
  <si>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</si>
  <si>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</si>
  <si>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</si>
  <si>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</si>
  <si>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</si>
  <si>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</si>
  <si>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</si>
  <si>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</si>
  <si>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</si>
  <si>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</si>
  <si>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</si>
  <si>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</si>
  <si>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</si>
  <si>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</si>
  <si>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</si>
  <si>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</si>
  <si>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</si>
  <si>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</si>
  <si>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</si>
  <si>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</si>
  <si>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</si>
  <si>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</si>
  <si>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</si>
  <si>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</si>
  <si>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</si>
  <si>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</si>
  <si>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</si>
  <si>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</si>
  <si>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</si>
  <si>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</si>
  <si>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</si>
  <si>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</si>
  <si>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</si>
  <si>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</si>
  <si>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</si>
  <si>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</si>
  <si>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</si>
  <si>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</si>
  <si>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</si>
  <si>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795 14 01</t>
  </si>
  <si>
    <t>795 14 02</t>
  </si>
  <si>
    <t>795 14 03</t>
  </si>
  <si>
    <t>795 14 04</t>
  </si>
  <si>
    <t>795 14 05</t>
  </si>
  <si>
    <t>796 14 02</t>
  </si>
  <si>
    <t>796 14 03</t>
  </si>
  <si>
    <t>796 14 04</t>
  </si>
  <si>
    <t>796 14 05</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</si>
  <si>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</si>
  <si>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Ведомственная структура расходов бюджета муниципального образования городское поселение Печенга на 2014 год</t>
  </si>
  <si>
    <t>"О внесении изменений в Решение Совета депутатов муниципального образования</t>
  </si>
  <si>
    <t xml:space="preserve">городское поселение Печенга "Об утверждении бюджета муниципального </t>
  </si>
  <si>
    <t>образования городское поселение Печенга на 2013 год» от 20 декабря 2013 г. № 280"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</si>
  <si>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</si>
  <si>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</si>
  <si>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</si>
  <si>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</si>
  <si>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</si>
  <si>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</si>
  <si>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</si>
  <si>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</si>
  <si>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</si>
  <si>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</si>
  <si>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</si>
  <si>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</si>
  <si>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</si>
  <si>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</si>
  <si>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</si>
  <si>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</si>
  <si>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</si>
  <si>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</si>
  <si>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</si>
  <si>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</si>
  <si>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</si>
  <si>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</si>
  <si>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</si>
  <si>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</si>
  <si>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</si>
  <si>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</si>
  <si>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</si>
  <si>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</si>
  <si>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</si>
  <si>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</si>
  <si>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</si>
  <si>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</si>
  <si>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</si>
  <si>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</si>
  <si>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</si>
  <si>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</si>
  <si>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</si>
  <si>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</si>
  <si>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</si>
  <si>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</si>
  <si>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</si>
  <si>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</si>
  <si>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</si>
  <si>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</si>
  <si>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</si>
  <si>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</si>
  <si>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</si>
  <si>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</si>
  <si>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</si>
  <si>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</si>
  <si>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</si>
  <si>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</si>
  <si>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</si>
  <si>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</si>
  <si>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</si>
  <si>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</si>
  <si>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</si>
  <si>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</si>
  <si>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</si>
  <si>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</si>
  <si>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</si>
  <si>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</si>
  <si>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</si>
  <si>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</si>
  <si>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</si>
  <si>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</si>
  <si>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</si>
  <si>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</si>
  <si>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</si>
  <si>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</si>
  <si>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</si>
  <si>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</si>
  <si>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</si>
  <si>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</si>
  <si>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</si>
  <si>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</si>
  <si>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</si>
  <si>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</si>
  <si>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</si>
  <si>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</si>
  <si>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</si>
  <si>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</si>
  <si>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</si>
  <si>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</si>
  <si>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</si>
  <si>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</si>
  <si>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</si>
  <si>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</si>
  <si>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</si>
  <si>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</si>
  <si>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</si>
  <si>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</si>
  <si>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</si>
  <si>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</si>
  <si>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</si>
  <si>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</si>
  <si>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</si>
  <si>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</si>
  <si>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</si>
  <si>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</si>
  <si>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</si>
  <si>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</si>
  <si>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</si>
  <si>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</si>
  <si>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</si>
  <si>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</si>
  <si>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</si>
  <si>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</si>
  <si>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</si>
  <si>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</si>
  <si>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</si>
  <si>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</si>
  <si>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</si>
  <si>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</si>
  <si>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</si>
  <si>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</si>
  <si>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</si>
  <si>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</si>
  <si>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</si>
  <si>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</si>
  <si>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</si>
  <si>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</si>
  <si>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</si>
  <si>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</si>
  <si>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</si>
  <si>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</si>
  <si>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</si>
  <si>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</si>
  <si>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</si>
  <si>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</si>
  <si>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</si>
  <si>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</si>
  <si>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</si>
  <si>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</si>
  <si>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</si>
  <si>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</si>
  <si>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</si>
  <si>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</si>
  <si>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</si>
  <si>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</si>
  <si>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</si>
  <si>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</si>
  <si>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</si>
  <si>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</si>
  <si>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</si>
  <si>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</si>
  <si>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</si>
  <si>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</si>
  <si>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</si>
  <si>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</si>
  <si>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</si>
  <si>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</si>
  <si>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</si>
  <si>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</si>
  <si>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</si>
  <si>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</si>
  <si>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</si>
  <si>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</si>
  <si>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</si>
  <si>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</si>
  <si>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</si>
  <si>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</si>
  <si>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</si>
  <si>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</si>
  <si>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</si>
  <si>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</si>
  <si>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</si>
  <si>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</si>
  <si>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</si>
  <si>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</si>
  <si>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</si>
  <si>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</si>
  <si>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</si>
  <si>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</si>
  <si>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</si>
  <si>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тыс. руб.</t>
  </si>
  <si>
    <t>Код</t>
  </si>
  <si>
    <t>Наименование программы, исполнитель</t>
  </si>
  <si>
    <t>Сумма</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</si>
  <si>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</si>
  <si>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</si>
  <si>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</si>
  <si>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</si>
  <si>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</si>
  <si>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</si>
  <si>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</si>
  <si>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</si>
  <si>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</si>
  <si>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</si>
  <si>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</si>
  <si>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</si>
  <si>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</si>
  <si>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5: разработка ПСД</t>
  </si>
  <si>
    <t>Благоустройство территории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</si>
  <si>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</si>
  <si>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Развитие дорожного   хозяйства муниципального образования городское поселение Печенга Печенгского района Мурманской области</t>
  </si>
  <si>
    <t>ВСЕГО:</t>
  </si>
  <si>
    <t>Источники финансирования дефицита бюджета муниципального образования городское поселение Печенга на 2014 год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</si>
  <si>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</si>
  <si>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</si>
  <si>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</si>
  <si>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</si>
  <si>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</si>
  <si>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</si>
  <si>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</si>
  <si>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</si>
  <si>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</si>
  <si>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</si>
  <si>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</si>
  <si>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</si>
  <si>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</si>
  <si>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</si>
  <si>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</si>
  <si>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</si>
  <si>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</si>
  <si>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</si>
  <si>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</si>
  <si>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</si>
  <si>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</si>
  <si>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</si>
  <si>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</si>
  <si>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</si>
  <si>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</si>
  <si>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</si>
  <si>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</si>
  <si>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</si>
  <si>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</si>
  <si>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</si>
  <si>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</si>
  <si>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</si>
  <si>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</si>
  <si>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</si>
  <si>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</si>
  <si>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</si>
  <si>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</si>
  <si>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</si>
  <si>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</si>
  <si>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</si>
  <si>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Объем поступлений доходов бюджета муниципального образования городское поселение Печенга на 2014 год</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</si>
  <si>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</si>
  <si>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</si>
  <si>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</si>
  <si>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</si>
  <si>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</si>
  <si>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</si>
  <si>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</si>
  <si>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</si>
  <si>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</si>
  <si>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</si>
  <si>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</si>
  <si>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</si>
  <si>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</si>
  <si>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</si>
  <si>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</si>
  <si>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</si>
  <si>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</si>
  <si>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</si>
  <si>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</si>
  <si>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</si>
  <si>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</si>
  <si>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</si>
  <si>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</si>
  <si>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</si>
  <si>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</si>
  <si>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</si>
  <si>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</si>
  <si>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</si>
  <si>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</si>
  <si>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</si>
  <si>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</si>
  <si>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</si>
  <si>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</si>
  <si>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</si>
  <si>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</si>
  <si>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</si>
  <si>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</si>
  <si>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</si>
  <si>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</si>
  <si>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</si>
  <si>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</si>
  <si>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</si>
  <si>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</si>
  <si>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</si>
  <si>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</si>
  <si>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</si>
  <si>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</si>
  <si>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</si>
  <si>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</si>
  <si>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</si>
  <si>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</si>
  <si>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</si>
  <si>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</si>
  <si>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</si>
  <si>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</si>
  <si>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</si>
  <si>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</si>
  <si>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</si>
  <si>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</si>
  <si>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</si>
  <si>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</si>
  <si>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</si>
  <si>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</si>
  <si>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</si>
  <si>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</si>
  <si>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</si>
  <si>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</si>
  <si>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</si>
  <si>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</si>
  <si>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</si>
  <si>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</si>
  <si>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</si>
  <si>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</si>
  <si>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</si>
  <si>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</si>
  <si>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</si>
  <si>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</si>
  <si>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</si>
  <si>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</si>
  <si>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</si>
  <si>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</si>
  <si>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</si>
  <si>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</si>
  <si>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</si>
  <si>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</si>
  <si>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</si>
  <si>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</si>
  <si>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</si>
  <si>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</si>
  <si>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</si>
  <si>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</si>
  <si>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</si>
  <si>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</si>
  <si>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</si>
  <si>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</si>
  <si>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</si>
  <si>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</si>
  <si>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</si>
  <si>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</si>
  <si>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</si>
  <si>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</si>
  <si>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</si>
  <si>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</si>
  <si>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</si>
  <si>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</si>
  <si>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</si>
  <si>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</si>
  <si>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</si>
  <si>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</si>
  <si>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</si>
  <si>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</si>
  <si>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</si>
  <si>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</si>
  <si>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</si>
  <si>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</si>
  <si>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</si>
  <si>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</si>
  <si>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</si>
  <si>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</si>
  <si>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</si>
  <si>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</si>
  <si>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</si>
  <si>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</si>
  <si>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</si>
  <si>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</si>
  <si>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</si>
  <si>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</si>
  <si>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</si>
  <si>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</si>
  <si>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</si>
  <si>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</si>
  <si>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</si>
  <si>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</si>
  <si>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</si>
  <si>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</si>
  <si>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</si>
  <si>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</si>
  <si>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</si>
  <si>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</si>
  <si>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</si>
  <si>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</si>
  <si>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</si>
  <si>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</si>
  <si>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</si>
  <si>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</si>
  <si>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</si>
  <si>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</si>
  <si>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</si>
  <si>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</si>
  <si>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</si>
  <si>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</si>
  <si>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</si>
  <si>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</si>
  <si>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</si>
  <si>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</si>
  <si>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</si>
  <si>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</si>
  <si>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</si>
  <si>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</si>
  <si>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</si>
  <si>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</si>
  <si>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</si>
  <si>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</si>
  <si>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</si>
  <si>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</si>
  <si>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</si>
  <si>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</si>
  <si>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</si>
  <si>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</si>
  <si>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</si>
  <si>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</si>
  <si>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</si>
  <si>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</si>
  <si>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</si>
  <si>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</si>
  <si>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</si>
  <si>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</si>
  <si>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</si>
  <si>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</si>
  <si>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</si>
  <si>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</si>
  <si>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</si>
  <si>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</si>
  <si>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</si>
  <si>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</si>
  <si>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</si>
  <si>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</si>
  <si>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</si>
  <si>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</si>
  <si>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</si>
  <si>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</si>
  <si>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подпрограмма 3: "Резервный фонд на расходы на реализацию мерприятий, возникающих в ходе решения вопровос в сфере жилищно-коммунального хазяйства"</t>
  </si>
  <si>
    <t>795 00 00</t>
  </si>
  <si>
    <t>Муниципальная программа</t>
  </si>
  <si>
    <t xml:space="preserve">795 00 00 </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</si>
  <si>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</si>
  <si>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</si>
  <si>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</si>
  <si>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</si>
  <si>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</si>
  <si>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</si>
  <si>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</si>
  <si>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</si>
  <si>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</si>
  <si>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</si>
  <si>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</si>
  <si>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</si>
  <si>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</si>
  <si>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</si>
  <si>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</si>
  <si>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</si>
  <si>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</si>
  <si>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</si>
  <si>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991 06 03</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</si>
  <si>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</si>
  <si>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</si>
  <si>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</si>
  <si>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</si>
  <si>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</si>
  <si>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</si>
  <si>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</si>
  <si>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</si>
  <si>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</si>
  <si>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</si>
  <si>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</si>
  <si>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</si>
  <si>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</si>
  <si>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</si>
  <si>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</si>
  <si>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</si>
  <si>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</si>
  <si>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</si>
  <si>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</si>
  <si>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</si>
  <si>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реализацию мероприятий муниципальных программ по подготовке объектов и систем жизнеобеспечение муниципальных образований к работе в отопительный период</t>
  </si>
  <si>
    <t>132 79 22</t>
  </si>
  <si>
    <t>Субсидии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</si>
  <si>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</si>
  <si>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</si>
  <si>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999 06 33</t>
  </si>
  <si>
    <t>Расходы местных бюджетов, связанные с материально-техническим обеспечением  деятельности территориальных избирательных комиссий Мурманской области, производимые за счет собственных средств</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</si>
  <si>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</si>
  <si>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</si>
  <si>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</si>
  <si>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795 09 01</t>
  </si>
  <si>
    <t>000 2 02 00000 00 0000 151</t>
  </si>
  <si>
    <t>подпрограмма 4: "Содержание свободного от третьих лиц муниципального фонда"</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</si>
  <si>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t>
    </r>
    <r>
      <rPr>
        <sz val="12"/>
        <color indexed="8"/>
        <rFont val="Times New Roman"/>
        <family val="1"/>
      </rPr>
      <t xml:space="preserve"> 2014 год»</t>
    </r>
  </si>
  <si>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</si>
  <si>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</si>
  <si>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</si>
  <si>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</si>
  <si>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79 5 01 00</t>
  </si>
  <si>
    <t>79 5 02 00</t>
  </si>
  <si>
    <t>79 5 03 00</t>
  </si>
  <si>
    <t>79 5 04 00</t>
  </si>
  <si>
    <t>79 5 05 00</t>
  </si>
  <si>
    <t>79 5 06 00</t>
  </si>
  <si>
    <t>79 5 07 00</t>
  </si>
  <si>
    <t>79 5 08 00</t>
  </si>
  <si>
    <t>79 5 11 00</t>
  </si>
  <si>
    <t>79 5 12 00</t>
  </si>
  <si>
    <t>79 5 12 01</t>
  </si>
  <si>
    <t>79 5 09 00</t>
  </si>
  <si>
    <t>79 5 09 01</t>
  </si>
  <si>
    <t>79 5 10 00</t>
  </si>
  <si>
    <t>79 5 12 02</t>
  </si>
  <si>
    <t>79 5 12 03</t>
  </si>
  <si>
    <t>79 5 12 04</t>
  </si>
  <si>
    <t>79 5 12 05</t>
  </si>
  <si>
    <t>79 5 13 00</t>
  </si>
  <si>
    <t>79 5 14 00</t>
  </si>
  <si>
    <t>79 5 14 01</t>
  </si>
  <si>
    <t>79 5 14 02</t>
  </si>
  <si>
    <t>79 5 14 03</t>
  </si>
  <si>
    <t>79 5 14 04</t>
  </si>
  <si>
    <t>79 5 14 05</t>
  </si>
  <si>
    <t>79 5 15 00</t>
  </si>
  <si>
    <t>79 5 07 01</t>
  </si>
  <si>
    <t>Расходы на содержание оргонов государственнрй власти (местного самоуправления) государственных (муниципальных) учреждений</t>
  </si>
  <si>
    <t xml:space="preserve">от  18.04. 2014 г.              №  300 </t>
  </si>
  <si>
    <t xml:space="preserve">от  18.04. 2014 г.              №  300  </t>
  </si>
  <si>
    <t>от  18.04. 2014 г.              №  300</t>
  </si>
  <si>
    <t xml:space="preserve">от  18.04. 2014 г.              №  300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</si>
</sst>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8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3" borderId="0" applyNumberFormat="0" applyBorder="0" applyAlignment="0" applyProtection="0"/>
  </cellStyleXfs>
  <cellXfs count="326">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4" fillId="0" borderId="11" xfId="0" applyFont="1" applyBorder="1" applyAlignment="1">
      <alignment wrapText="1"/>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0" fontId="3" fillId="0" borderId="11" xfId="0" applyFont="1" applyBorder="1" applyAlignment="1">
      <alignment wrapText="1"/>
    </xf>
    <xf numFmtId="0" fontId="11" fillId="0" borderId="0" xfId="53" applyFont="1" applyAlignment="1">
      <alignment horizontal="justify" vertical="center" wrapText="1"/>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78"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0" fontId="3" fillId="0" borderId="11" xfId="0" applyFont="1" applyFill="1" applyBorder="1" applyAlignment="1">
      <alignment wrapText="1"/>
    </xf>
    <xf numFmtId="167" fontId="27" fillId="0" borderId="11" xfId="53" applyNumberFormat="1" applyFont="1" applyFill="1" applyBorder="1" applyAlignment="1">
      <alignment horizontal="center" vertical="center" wrapText="1"/>
      <protection/>
    </xf>
    <xf numFmtId="0" fontId="4" fillId="0" borderId="11" xfId="0" applyFont="1" applyFill="1" applyBorder="1" applyAlignment="1">
      <alignment wrapText="1"/>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6"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79"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167" fontId="14" fillId="36" borderId="11" xfId="57" applyNumberFormat="1" applyFont="1" applyFill="1" applyBorder="1" applyAlignment="1">
      <alignment horizontal="center"/>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0" fontId="14" fillId="0" borderId="0" xfId="54" applyFont="1" applyAlignment="1">
      <alignment horizontal="center"/>
      <protection/>
    </xf>
    <xf numFmtId="0" fontId="3" fillId="0" borderId="0" xfId="54" applyAlignment="1">
      <alignment horizontal="center"/>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3" fillId="0" borderId="0" xfId="54" applyFont="1" applyAlignment="1">
      <alignment horizontal="right"/>
      <protection/>
    </xf>
    <xf numFmtId="0" fontId="14" fillId="0" borderId="0" xfId="54" applyFont="1" applyAlignment="1">
      <alignment horizontal="right" vertical="center"/>
      <protection/>
    </xf>
    <xf numFmtId="0" fontId="22" fillId="0" borderId="0" xfId="55" applyFont="1" applyAlignment="1">
      <alignment horizontal="center" vertical="center" wrapText="1"/>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13" fillId="0" borderId="0" xfId="55" applyFont="1" applyAlignment="1">
      <alignment horizontal="right" wrapText="1"/>
      <protection/>
    </xf>
    <xf numFmtId="0" fontId="3" fillId="0" borderId="0" xfId="55" applyAlignment="1">
      <alignment wrapText="1"/>
      <protection/>
    </xf>
    <xf numFmtId="0" fontId="14" fillId="0" borderId="0" xfId="55" applyFont="1" applyAlignment="1">
      <alignment horizontal="right" vertical="center"/>
      <protection/>
    </xf>
    <xf numFmtId="0" fontId="14" fillId="0" borderId="0" xfId="55" applyFont="1" applyAlignment="1">
      <alignment/>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xf numFmtId="49" fontId="27" fillId="0" borderId="11" xfId="53" applyNumberFormat="1" applyFont="1" applyFill="1" applyBorder="1" applyAlignment="1">
      <alignment horizontal="center" vertical="center" wrapText="1"/>
      <protection/>
    </xf>
    <xf numFmtId="0" fontId="11" fillId="0" borderId="11" xfId="53" applyFont="1" applyBorder="1" applyAlignment="1">
      <alignment vertical="center" wrapText="1"/>
      <protection/>
    </xf>
    <xf numFmtId="167" fontId="32" fillId="0" borderId="11" xfId="53" applyNumberFormat="1" applyFont="1" applyFill="1" applyBorder="1" applyAlignment="1">
      <alignment horizontal="center"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4"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2"/>
  <sheetViews>
    <sheetView showGridLines="0" view="pageBreakPreview" zoomScale="60" zoomScaleNormal="75" workbookViewId="0" topLeftCell="A1">
      <selection activeCell="F11" sqref="F11"/>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656</v>
      </c>
      <c r="D1" s="3"/>
      <c r="E1" s="3"/>
    </row>
    <row r="2" spans="1:5" ht="15.75">
      <c r="A2" s="1"/>
      <c r="B2" s="1"/>
      <c r="C2" s="5" t="s">
        <v>189</v>
      </c>
      <c r="D2" s="3"/>
      <c r="E2" s="3"/>
    </row>
    <row r="3" spans="1:5" ht="15.75">
      <c r="A3" s="1"/>
      <c r="B3" s="1"/>
      <c r="C3" s="5" t="s">
        <v>185</v>
      </c>
      <c r="D3" s="3"/>
      <c r="E3" s="3"/>
    </row>
    <row r="4" spans="1:5" ht="16.5">
      <c r="A4" s="1"/>
      <c r="B4" s="1"/>
      <c r="C4" s="6" t="s">
        <v>186</v>
      </c>
      <c r="D4" s="3"/>
      <c r="E4" s="3"/>
    </row>
    <row r="5" spans="1:5" ht="21" customHeight="1">
      <c r="A5" s="1"/>
      <c r="B5" s="1"/>
      <c r="C5" s="6" t="s">
        <v>187</v>
      </c>
      <c r="D5" s="3"/>
      <c r="E5" s="3"/>
    </row>
    <row r="6" spans="1:5" ht="15.75">
      <c r="A6" s="1"/>
      <c r="B6" s="1"/>
      <c r="C6" s="7" t="s">
        <v>710</v>
      </c>
      <c r="D6" s="3"/>
      <c r="E6" s="3"/>
    </row>
    <row r="7" spans="1:3" ht="42.75" customHeight="1">
      <c r="A7" s="274" t="s">
        <v>272</v>
      </c>
      <c r="B7" s="274"/>
      <c r="C7" s="274"/>
    </row>
    <row r="8" spans="1:3" ht="15.75" customHeight="1">
      <c r="A8" s="275"/>
      <c r="B8" s="275"/>
      <c r="C8" s="275"/>
    </row>
    <row r="9" spans="2:3" ht="15.75">
      <c r="B9" s="8"/>
      <c r="C9" s="9"/>
    </row>
    <row r="10" spans="1:3" s="11" customFormat="1" ht="33.75" customHeight="1">
      <c r="A10" s="276" t="s">
        <v>190</v>
      </c>
      <c r="B10" s="276"/>
      <c r="C10" s="276" t="s">
        <v>191</v>
      </c>
    </row>
    <row r="11" spans="1:4" s="11" customFormat="1" ht="54.75" customHeight="1">
      <c r="A11" s="10" t="s">
        <v>192</v>
      </c>
      <c r="B11" s="12" t="s">
        <v>193</v>
      </c>
      <c r="C11" s="276"/>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194</v>
      </c>
      <c r="B13" s="18"/>
      <c r="C13" s="19" t="s">
        <v>195</v>
      </c>
      <c r="D13" s="20"/>
      <c r="E13" s="20"/>
      <c r="F13" s="21"/>
      <c r="G13" s="21"/>
      <c r="H13" s="21"/>
      <c r="I13" s="21"/>
      <c r="J13" s="21"/>
      <c r="K13" s="21"/>
      <c r="L13" s="21"/>
      <c r="M13" s="21"/>
      <c r="N13" s="21"/>
    </row>
    <row r="14" spans="1:14" ht="63.75" customHeight="1">
      <c r="A14" s="22" t="s">
        <v>194</v>
      </c>
      <c r="B14" s="23" t="s">
        <v>196</v>
      </c>
      <c r="C14" s="23" t="s">
        <v>197</v>
      </c>
      <c r="D14" s="20"/>
      <c r="E14" s="20"/>
      <c r="F14" s="21"/>
      <c r="G14" s="21"/>
      <c r="H14" s="21"/>
      <c r="I14" s="21"/>
      <c r="J14" s="21"/>
      <c r="K14" s="21"/>
      <c r="L14" s="21"/>
      <c r="M14" s="21"/>
      <c r="N14" s="21"/>
    </row>
    <row r="15" spans="1:14" ht="63.75" customHeight="1">
      <c r="A15" s="22" t="s">
        <v>194</v>
      </c>
      <c r="B15" s="23" t="s">
        <v>198</v>
      </c>
      <c r="C15" s="23" t="s">
        <v>199</v>
      </c>
      <c r="D15" s="20"/>
      <c r="E15" s="20"/>
      <c r="F15" s="21"/>
      <c r="G15" s="21"/>
      <c r="H15" s="21"/>
      <c r="I15" s="21"/>
      <c r="J15" s="21"/>
      <c r="K15" s="21"/>
      <c r="L15" s="21"/>
      <c r="M15" s="21"/>
      <c r="N15" s="21"/>
    </row>
    <row r="16" spans="1:14" ht="63.75" customHeight="1">
      <c r="A16" s="22" t="s">
        <v>200</v>
      </c>
      <c r="B16" s="23" t="s">
        <v>201</v>
      </c>
      <c r="C16" s="23" t="s">
        <v>202</v>
      </c>
      <c r="D16" s="20"/>
      <c r="E16" s="20"/>
      <c r="F16" s="21"/>
      <c r="G16" s="21"/>
      <c r="H16" s="21"/>
      <c r="I16" s="21"/>
      <c r="J16" s="21"/>
      <c r="K16" s="21"/>
      <c r="L16" s="21"/>
      <c r="M16" s="21"/>
      <c r="N16" s="21"/>
    </row>
    <row r="17" spans="1:14" ht="63.75" customHeight="1">
      <c r="A17" s="22" t="s">
        <v>194</v>
      </c>
      <c r="B17" s="23" t="s">
        <v>203</v>
      </c>
      <c r="C17" s="23" t="s">
        <v>204</v>
      </c>
      <c r="D17" s="20"/>
      <c r="E17" s="20"/>
      <c r="F17" s="21"/>
      <c r="G17" s="21"/>
      <c r="H17" s="21"/>
      <c r="I17" s="21"/>
      <c r="J17" s="21"/>
      <c r="K17" s="21"/>
      <c r="L17" s="21"/>
      <c r="M17" s="21"/>
      <c r="N17" s="21"/>
    </row>
    <row r="18" spans="1:14" ht="67.5" customHeight="1">
      <c r="A18" s="22" t="s">
        <v>194</v>
      </c>
      <c r="B18" s="23" t="s">
        <v>205</v>
      </c>
      <c r="C18" s="23" t="s">
        <v>206</v>
      </c>
      <c r="D18" s="20"/>
      <c r="E18" s="20"/>
      <c r="F18" s="21"/>
      <c r="G18" s="21"/>
      <c r="H18" s="21"/>
      <c r="I18" s="21"/>
      <c r="J18" s="21"/>
      <c r="K18" s="21"/>
      <c r="L18" s="21"/>
      <c r="M18" s="21"/>
      <c r="N18" s="21"/>
    </row>
    <row r="19" spans="1:14" ht="64.5" customHeight="1">
      <c r="A19" s="22" t="s">
        <v>194</v>
      </c>
      <c r="B19" s="23" t="s">
        <v>207</v>
      </c>
      <c r="C19" s="23" t="s">
        <v>208</v>
      </c>
      <c r="D19" s="20"/>
      <c r="E19" s="20"/>
      <c r="F19" s="21"/>
      <c r="G19" s="21"/>
      <c r="H19" s="21"/>
      <c r="I19" s="21"/>
      <c r="J19" s="21"/>
      <c r="K19" s="21"/>
      <c r="L19" s="21"/>
      <c r="M19" s="21"/>
      <c r="N19" s="21"/>
    </row>
    <row r="20" spans="1:14" ht="54.75" customHeight="1">
      <c r="A20" s="22" t="s">
        <v>194</v>
      </c>
      <c r="B20" s="23" t="s">
        <v>209</v>
      </c>
      <c r="C20" s="23" t="s">
        <v>210</v>
      </c>
      <c r="D20" s="20"/>
      <c r="E20" s="20"/>
      <c r="F20" s="21"/>
      <c r="G20" s="21"/>
      <c r="H20" s="21"/>
      <c r="I20" s="21"/>
      <c r="J20" s="21"/>
      <c r="K20" s="21"/>
      <c r="L20" s="21"/>
      <c r="M20" s="21"/>
      <c r="N20" s="21"/>
    </row>
    <row r="21" spans="1:14" ht="50.25" customHeight="1">
      <c r="A21" s="22" t="s">
        <v>194</v>
      </c>
      <c r="B21" s="23" t="s">
        <v>211</v>
      </c>
      <c r="C21" s="23" t="s">
        <v>212</v>
      </c>
      <c r="D21" s="20"/>
      <c r="E21" s="20"/>
      <c r="F21" s="21"/>
      <c r="G21" s="21"/>
      <c r="H21" s="21"/>
      <c r="I21" s="21"/>
      <c r="J21" s="21"/>
      <c r="K21" s="21"/>
      <c r="L21" s="21"/>
      <c r="M21" s="21"/>
      <c r="N21" s="21"/>
    </row>
    <row r="22" spans="1:14" ht="76.5" customHeight="1">
      <c r="A22" s="22" t="s">
        <v>194</v>
      </c>
      <c r="B22" s="23" t="s">
        <v>213</v>
      </c>
      <c r="C22" s="23" t="s">
        <v>214</v>
      </c>
      <c r="D22" s="20"/>
      <c r="E22" s="20"/>
      <c r="F22" s="21"/>
      <c r="G22" s="21"/>
      <c r="H22" s="21"/>
      <c r="I22" s="21"/>
      <c r="J22" s="21"/>
      <c r="K22" s="21"/>
      <c r="L22" s="21"/>
      <c r="M22" s="21"/>
      <c r="N22" s="21"/>
    </row>
    <row r="23" spans="1:14" ht="60.75" customHeight="1">
      <c r="A23" s="22" t="s">
        <v>194</v>
      </c>
      <c r="B23" s="23" t="s">
        <v>215</v>
      </c>
      <c r="C23" s="23" t="s">
        <v>216</v>
      </c>
      <c r="D23" s="20"/>
      <c r="E23" s="20"/>
      <c r="F23" s="21"/>
      <c r="G23" s="21"/>
      <c r="H23" s="21"/>
      <c r="I23" s="21"/>
      <c r="J23" s="21"/>
      <c r="K23" s="21"/>
      <c r="L23" s="21"/>
      <c r="M23" s="21"/>
      <c r="N23" s="21"/>
    </row>
    <row r="24" spans="1:14" ht="46.5" customHeight="1">
      <c r="A24" s="22" t="s">
        <v>194</v>
      </c>
      <c r="B24" s="23" t="s">
        <v>217</v>
      </c>
      <c r="C24" s="23" t="s">
        <v>218</v>
      </c>
      <c r="D24" s="20"/>
      <c r="E24" s="20"/>
      <c r="F24" s="21"/>
      <c r="G24" s="21"/>
      <c r="H24" s="21"/>
      <c r="I24" s="21"/>
      <c r="J24" s="21"/>
      <c r="K24" s="21"/>
      <c r="L24" s="21"/>
      <c r="M24" s="21"/>
      <c r="N24" s="21"/>
    </row>
    <row r="25" spans="1:14" ht="46.5" customHeight="1">
      <c r="A25" s="22" t="s">
        <v>194</v>
      </c>
      <c r="B25" s="23" t="s">
        <v>219</v>
      </c>
      <c r="C25" s="23" t="s">
        <v>220</v>
      </c>
      <c r="D25" s="20"/>
      <c r="E25" s="20"/>
      <c r="F25" s="21"/>
      <c r="G25" s="21"/>
      <c r="H25" s="21"/>
      <c r="I25" s="21"/>
      <c r="J25" s="21"/>
      <c r="K25" s="21"/>
      <c r="L25" s="21"/>
      <c r="M25" s="21"/>
      <c r="N25" s="21"/>
    </row>
    <row r="26" spans="1:14" ht="76.5" customHeight="1">
      <c r="A26" s="22" t="s">
        <v>194</v>
      </c>
      <c r="B26" s="23" t="s">
        <v>221</v>
      </c>
      <c r="C26" s="23" t="s">
        <v>222</v>
      </c>
      <c r="D26" s="20"/>
      <c r="E26" s="20"/>
      <c r="F26" s="21"/>
      <c r="G26" s="21"/>
      <c r="H26" s="21"/>
      <c r="I26" s="21"/>
      <c r="J26" s="21"/>
      <c r="K26" s="21"/>
      <c r="L26" s="21"/>
      <c r="M26" s="21"/>
      <c r="N26" s="21"/>
    </row>
    <row r="27" spans="1:14" ht="76.5" customHeight="1">
      <c r="A27" s="22" t="s">
        <v>194</v>
      </c>
      <c r="B27" s="23" t="s">
        <v>223</v>
      </c>
      <c r="C27" s="23" t="s">
        <v>224</v>
      </c>
      <c r="D27" s="20"/>
      <c r="E27" s="20"/>
      <c r="F27" s="21"/>
      <c r="G27" s="21"/>
      <c r="H27" s="21"/>
      <c r="I27" s="21"/>
      <c r="J27" s="21"/>
      <c r="K27" s="21"/>
      <c r="L27" s="21"/>
      <c r="M27" s="21"/>
      <c r="N27" s="21"/>
    </row>
    <row r="28" spans="1:14" ht="76.5" customHeight="1">
      <c r="A28" s="22" t="s">
        <v>194</v>
      </c>
      <c r="B28" s="23" t="s">
        <v>225</v>
      </c>
      <c r="C28" s="23" t="s">
        <v>226</v>
      </c>
      <c r="D28" s="20"/>
      <c r="E28" s="20"/>
      <c r="F28" s="21"/>
      <c r="G28" s="21"/>
      <c r="H28" s="21"/>
      <c r="I28" s="21"/>
      <c r="J28" s="21"/>
      <c r="K28" s="21"/>
      <c r="L28" s="21"/>
      <c r="M28" s="21"/>
      <c r="N28" s="21"/>
    </row>
    <row r="29" spans="1:14" ht="76.5" customHeight="1">
      <c r="A29" s="22" t="s">
        <v>194</v>
      </c>
      <c r="B29" s="23" t="s">
        <v>227</v>
      </c>
      <c r="C29" s="23" t="s">
        <v>228</v>
      </c>
      <c r="D29" s="20"/>
      <c r="E29" s="20"/>
      <c r="F29" s="21"/>
      <c r="G29" s="21"/>
      <c r="H29" s="21"/>
      <c r="I29" s="21"/>
      <c r="J29" s="21"/>
      <c r="K29" s="21"/>
      <c r="L29" s="21"/>
      <c r="M29" s="21"/>
      <c r="N29" s="21"/>
    </row>
    <row r="30" spans="1:14" ht="76.5" customHeight="1">
      <c r="A30" s="22" t="s">
        <v>194</v>
      </c>
      <c r="B30" s="23" t="s">
        <v>229</v>
      </c>
      <c r="C30" s="23" t="s">
        <v>230</v>
      </c>
      <c r="D30" s="20"/>
      <c r="E30" s="20"/>
      <c r="F30" s="21"/>
      <c r="G30" s="21"/>
      <c r="H30" s="21"/>
      <c r="I30" s="21"/>
      <c r="J30" s="21"/>
      <c r="K30" s="21"/>
      <c r="L30" s="21"/>
      <c r="M30" s="21"/>
      <c r="N30" s="21"/>
    </row>
    <row r="31" spans="1:14" ht="76.5" customHeight="1">
      <c r="A31" s="22" t="s">
        <v>194</v>
      </c>
      <c r="B31" s="23" t="s">
        <v>231</v>
      </c>
      <c r="C31" s="23" t="s">
        <v>232</v>
      </c>
      <c r="D31" s="20"/>
      <c r="E31" s="20"/>
      <c r="F31" s="21"/>
      <c r="G31" s="21"/>
      <c r="H31" s="21"/>
      <c r="I31" s="21"/>
      <c r="J31" s="21"/>
      <c r="K31" s="21"/>
      <c r="L31" s="21"/>
      <c r="M31" s="21"/>
      <c r="N31" s="21"/>
    </row>
    <row r="32" spans="1:14" ht="76.5" customHeight="1">
      <c r="A32" s="22" t="s">
        <v>194</v>
      </c>
      <c r="B32" s="23" t="s">
        <v>233</v>
      </c>
      <c r="C32" s="23" t="s">
        <v>234</v>
      </c>
      <c r="D32" s="20"/>
      <c r="E32" s="20"/>
      <c r="F32" s="21"/>
      <c r="G32" s="21"/>
      <c r="H32" s="21"/>
      <c r="I32" s="21"/>
      <c r="J32" s="21"/>
      <c r="K32" s="21"/>
      <c r="L32" s="21"/>
      <c r="M32" s="21"/>
      <c r="N32" s="21"/>
    </row>
    <row r="33" spans="1:14" ht="76.5" customHeight="1">
      <c r="A33" s="22" t="s">
        <v>194</v>
      </c>
      <c r="B33" s="23" t="s">
        <v>235</v>
      </c>
      <c r="C33" s="23" t="s">
        <v>236</v>
      </c>
      <c r="D33" s="20"/>
      <c r="E33" s="20"/>
      <c r="F33" s="21"/>
      <c r="G33" s="21"/>
      <c r="H33" s="21"/>
      <c r="I33" s="21"/>
      <c r="J33" s="21"/>
      <c r="K33" s="21"/>
      <c r="L33" s="21"/>
      <c r="M33" s="21"/>
      <c r="N33" s="21"/>
    </row>
    <row r="34" spans="1:14" ht="76.5" customHeight="1">
      <c r="A34" s="22" t="s">
        <v>194</v>
      </c>
      <c r="B34" s="23" t="s">
        <v>237</v>
      </c>
      <c r="C34" s="23" t="s">
        <v>238</v>
      </c>
      <c r="D34" s="20"/>
      <c r="E34" s="20"/>
      <c r="F34" s="21"/>
      <c r="G34" s="21"/>
      <c r="H34" s="21"/>
      <c r="I34" s="21"/>
      <c r="J34" s="21"/>
      <c r="K34" s="21"/>
      <c r="L34" s="21"/>
      <c r="M34" s="21"/>
      <c r="N34" s="21"/>
    </row>
    <row r="35" spans="1:14" ht="76.5" customHeight="1">
      <c r="A35" s="22" t="s">
        <v>194</v>
      </c>
      <c r="B35" s="23" t="s">
        <v>239</v>
      </c>
      <c r="C35" s="23" t="s">
        <v>240</v>
      </c>
      <c r="D35" s="20"/>
      <c r="E35" s="20"/>
      <c r="F35" s="21"/>
      <c r="G35" s="21"/>
      <c r="H35" s="21"/>
      <c r="I35" s="21"/>
      <c r="J35" s="21"/>
      <c r="K35" s="21"/>
      <c r="L35" s="21"/>
      <c r="M35" s="21"/>
      <c r="N35" s="21"/>
    </row>
    <row r="36" spans="1:14" ht="57.75" customHeight="1">
      <c r="A36" s="22" t="s">
        <v>194</v>
      </c>
      <c r="B36" s="23" t="s">
        <v>241</v>
      </c>
      <c r="C36" s="23" t="s">
        <v>242</v>
      </c>
      <c r="D36" s="20"/>
      <c r="E36" s="20"/>
      <c r="F36" s="21"/>
      <c r="G36" s="21"/>
      <c r="H36" s="21"/>
      <c r="I36" s="21"/>
      <c r="J36" s="21"/>
      <c r="K36" s="21"/>
      <c r="L36" s="21"/>
      <c r="M36" s="21"/>
      <c r="N36" s="21"/>
    </row>
    <row r="37" spans="1:14" ht="54.75" customHeight="1">
      <c r="A37" s="22" t="s">
        <v>194</v>
      </c>
      <c r="B37" s="23" t="s">
        <v>243</v>
      </c>
      <c r="C37" s="23" t="s">
        <v>244</v>
      </c>
      <c r="D37" s="20"/>
      <c r="E37" s="20"/>
      <c r="F37" s="21"/>
      <c r="G37" s="21"/>
      <c r="H37" s="21"/>
      <c r="I37" s="21"/>
      <c r="J37" s="21"/>
      <c r="K37" s="21"/>
      <c r="L37" s="21"/>
      <c r="M37" s="21"/>
      <c r="N37" s="21"/>
    </row>
    <row r="38" spans="1:14" ht="47.25" customHeight="1">
      <c r="A38" s="22" t="s">
        <v>194</v>
      </c>
      <c r="B38" s="23" t="s">
        <v>245</v>
      </c>
      <c r="C38" s="23" t="s">
        <v>246</v>
      </c>
      <c r="D38" s="20"/>
      <c r="E38" s="20"/>
      <c r="F38" s="21"/>
      <c r="G38" s="21"/>
      <c r="H38" s="21"/>
      <c r="I38" s="21"/>
      <c r="J38" s="21"/>
      <c r="K38" s="21"/>
      <c r="L38" s="21"/>
      <c r="M38" s="21"/>
      <c r="N38" s="21"/>
    </row>
    <row r="39" spans="1:14" ht="76.5" customHeight="1">
      <c r="A39" s="22" t="s">
        <v>194</v>
      </c>
      <c r="B39" s="23" t="s">
        <v>247</v>
      </c>
      <c r="C39" s="23" t="s">
        <v>248</v>
      </c>
      <c r="D39" s="20"/>
      <c r="E39" s="20"/>
      <c r="F39" s="21"/>
      <c r="G39" s="21"/>
      <c r="H39" s="21"/>
      <c r="I39" s="21"/>
      <c r="J39" s="21"/>
      <c r="K39" s="21"/>
      <c r="L39" s="21"/>
      <c r="M39" s="21"/>
      <c r="N39" s="21"/>
    </row>
    <row r="40" spans="1:14" ht="76.5" customHeight="1">
      <c r="A40" s="22" t="s">
        <v>194</v>
      </c>
      <c r="B40" s="23" t="s">
        <v>249</v>
      </c>
      <c r="C40" s="23" t="s">
        <v>250</v>
      </c>
      <c r="D40" s="20"/>
      <c r="E40" s="20"/>
      <c r="F40" s="21"/>
      <c r="G40" s="21"/>
      <c r="H40" s="21"/>
      <c r="I40" s="21"/>
      <c r="J40" s="21"/>
      <c r="K40" s="21"/>
      <c r="L40" s="21"/>
      <c r="M40" s="21"/>
      <c r="N40" s="21"/>
    </row>
    <row r="41" spans="1:14" ht="59.25" customHeight="1">
      <c r="A41" s="22" t="s">
        <v>194</v>
      </c>
      <c r="B41" s="23" t="s">
        <v>251</v>
      </c>
      <c r="C41" s="23" t="s">
        <v>252</v>
      </c>
      <c r="D41" s="20"/>
      <c r="E41" s="20"/>
      <c r="F41" s="21"/>
      <c r="G41" s="21"/>
      <c r="H41" s="21"/>
      <c r="I41" s="21"/>
      <c r="J41" s="21"/>
      <c r="K41" s="21"/>
      <c r="L41" s="21"/>
      <c r="M41" s="21"/>
      <c r="N41" s="21"/>
    </row>
    <row r="42" spans="1:14" ht="46.5" customHeight="1">
      <c r="A42" s="22" t="s">
        <v>194</v>
      </c>
      <c r="B42" s="23" t="s">
        <v>253</v>
      </c>
      <c r="C42" s="23" t="s">
        <v>254</v>
      </c>
      <c r="D42" s="20"/>
      <c r="E42" s="20"/>
      <c r="F42" s="21"/>
      <c r="G42" s="21"/>
      <c r="H42" s="21"/>
      <c r="I42" s="21"/>
      <c r="J42" s="21"/>
      <c r="K42" s="21"/>
      <c r="L42" s="21"/>
      <c r="M42" s="21"/>
      <c r="N42" s="21"/>
    </row>
    <row r="43" spans="1:14" ht="34.5" customHeight="1">
      <c r="A43" s="22" t="s">
        <v>194</v>
      </c>
      <c r="B43" s="23" t="s">
        <v>255</v>
      </c>
      <c r="C43" s="23" t="s">
        <v>256</v>
      </c>
      <c r="D43" s="20"/>
      <c r="E43" s="20"/>
      <c r="F43" s="21"/>
      <c r="G43" s="21"/>
      <c r="H43" s="21"/>
      <c r="I43" s="21"/>
      <c r="J43" s="21"/>
      <c r="K43" s="21"/>
      <c r="L43" s="21"/>
      <c r="M43" s="21"/>
      <c r="N43" s="21"/>
    </row>
    <row r="44" spans="1:14" ht="34.5" customHeight="1">
      <c r="A44" s="22" t="s">
        <v>194</v>
      </c>
      <c r="B44" s="23" t="s">
        <v>257</v>
      </c>
      <c r="C44" s="23" t="s">
        <v>258</v>
      </c>
      <c r="D44" s="20"/>
      <c r="E44" s="20"/>
      <c r="F44" s="21"/>
      <c r="G44" s="21"/>
      <c r="H44" s="21"/>
      <c r="I44" s="21"/>
      <c r="J44" s="21"/>
      <c r="K44" s="21"/>
      <c r="L44" s="21"/>
      <c r="M44" s="21"/>
      <c r="N44" s="21"/>
    </row>
    <row r="45" spans="1:14" ht="33" customHeight="1">
      <c r="A45" s="22" t="s">
        <v>194</v>
      </c>
      <c r="B45" s="23" t="s">
        <v>259</v>
      </c>
      <c r="C45" s="23" t="s">
        <v>260</v>
      </c>
      <c r="D45" s="20"/>
      <c r="E45" s="20"/>
      <c r="F45" s="21"/>
      <c r="G45" s="21"/>
      <c r="H45" s="21"/>
      <c r="I45" s="21"/>
      <c r="J45" s="21"/>
      <c r="K45" s="21"/>
      <c r="L45" s="21"/>
      <c r="M45" s="21"/>
      <c r="N45" s="21"/>
    </row>
    <row r="46" spans="1:14" ht="34.5" customHeight="1" hidden="1">
      <c r="A46" s="22" t="s">
        <v>194</v>
      </c>
      <c r="B46" s="23" t="s">
        <v>261</v>
      </c>
      <c r="C46" s="23" t="s">
        <v>262</v>
      </c>
      <c r="D46" s="20"/>
      <c r="E46" s="20"/>
      <c r="F46" s="21"/>
      <c r="G46" s="21"/>
      <c r="H46" s="21"/>
      <c r="I46" s="21"/>
      <c r="J46" s="21"/>
      <c r="K46" s="21"/>
      <c r="L46" s="21"/>
      <c r="M46" s="21"/>
      <c r="N46" s="21"/>
    </row>
    <row r="47" spans="1:14" ht="36.75" customHeight="1">
      <c r="A47" s="22" t="s">
        <v>194</v>
      </c>
      <c r="B47" s="23" t="s">
        <v>263</v>
      </c>
      <c r="C47" s="23" t="s">
        <v>264</v>
      </c>
      <c r="D47" s="20"/>
      <c r="E47" s="20"/>
      <c r="F47" s="21"/>
      <c r="G47" s="21"/>
      <c r="H47" s="21"/>
      <c r="I47" s="21"/>
      <c r="J47" s="21"/>
      <c r="K47" s="21"/>
      <c r="L47" s="21"/>
      <c r="M47" s="21"/>
      <c r="N47" s="21"/>
    </row>
    <row r="48" spans="1:14" ht="36.75" customHeight="1">
      <c r="A48" s="22" t="s">
        <v>194</v>
      </c>
      <c r="B48" s="23" t="s">
        <v>274</v>
      </c>
      <c r="C48" s="23" t="s">
        <v>275</v>
      </c>
      <c r="D48" s="20"/>
      <c r="E48" s="20"/>
      <c r="F48" s="21"/>
      <c r="G48" s="21"/>
      <c r="H48" s="21"/>
      <c r="I48" s="21"/>
      <c r="J48" s="21"/>
      <c r="K48" s="21"/>
      <c r="L48" s="21"/>
      <c r="M48" s="21"/>
      <c r="N48" s="21"/>
    </row>
    <row r="49" spans="1:14" ht="36.75" customHeight="1">
      <c r="A49" s="22" t="s">
        <v>194</v>
      </c>
      <c r="B49" s="23" t="s">
        <v>265</v>
      </c>
      <c r="C49" s="23" t="s">
        <v>266</v>
      </c>
      <c r="D49" s="20"/>
      <c r="E49" s="20"/>
      <c r="F49" s="21"/>
      <c r="G49" s="21"/>
      <c r="H49" s="21"/>
      <c r="I49" s="21"/>
      <c r="J49" s="21"/>
      <c r="K49" s="21"/>
      <c r="L49" s="21"/>
      <c r="M49" s="21"/>
      <c r="N49" s="21"/>
    </row>
    <row r="50" spans="1:14" ht="50.25" customHeight="1">
      <c r="A50" s="22" t="s">
        <v>194</v>
      </c>
      <c r="B50" s="23" t="s">
        <v>267</v>
      </c>
      <c r="C50" s="23" t="s">
        <v>268</v>
      </c>
      <c r="D50" s="20"/>
      <c r="E50" s="20"/>
      <c r="F50" s="21"/>
      <c r="G50" s="21"/>
      <c r="H50" s="21"/>
      <c r="I50" s="21"/>
      <c r="J50" s="21"/>
      <c r="K50" s="21"/>
      <c r="L50" s="21"/>
      <c r="M50" s="21"/>
      <c r="N50" s="21"/>
    </row>
    <row r="51" spans="1:11" ht="15.75">
      <c r="A51" s="22" t="s">
        <v>194</v>
      </c>
      <c r="B51" s="23" t="s">
        <v>269</v>
      </c>
      <c r="C51" s="23" t="s">
        <v>270</v>
      </c>
      <c r="D51" s="21"/>
      <c r="E51" s="21"/>
      <c r="F51" s="21"/>
      <c r="G51" s="21"/>
      <c r="H51" s="21"/>
      <c r="I51" s="21"/>
      <c r="J51" s="21"/>
      <c r="K51" s="21"/>
    </row>
    <row r="52" spans="1:11" ht="31.5">
      <c r="A52" s="22" t="s">
        <v>194</v>
      </c>
      <c r="B52" s="23" t="s">
        <v>647</v>
      </c>
      <c r="C52" s="23" t="s">
        <v>648</v>
      </c>
      <c r="D52" s="21"/>
      <c r="E52" s="21"/>
      <c r="F52" s="21"/>
      <c r="G52" s="21"/>
      <c r="H52" s="21"/>
      <c r="I52" s="21"/>
      <c r="J52" s="21"/>
      <c r="K52" s="21"/>
    </row>
    <row r="53" spans="1:11" ht="31.5">
      <c r="A53" s="22" t="s">
        <v>194</v>
      </c>
      <c r="B53" s="23" t="s">
        <v>649</v>
      </c>
      <c r="C53" s="23" t="s">
        <v>650</v>
      </c>
      <c r="D53" s="21"/>
      <c r="E53" s="21"/>
      <c r="F53" s="21"/>
      <c r="G53" s="21"/>
      <c r="H53" s="21"/>
      <c r="I53" s="21"/>
      <c r="J53" s="21"/>
      <c r="K53" s="21"/>
    </row>
    <row r="54" spans="1:11" ht="15.75">
      <c r="A54" s="21"/>
      <c r="B54" s="24"/>
      <c r="C54" s="26"/>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5"/>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7"/>
      <c r="C59" s="21"/>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3" ht="15.75">
      <c r="A153" s="21"/>
      <c r="B153" s="27"/>
      <c r="C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8"/>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77"/>
    </row>
    <row r="226" spans="1:3" ht="15.75">
      <c r="A226" s="21"/>
      <c r="B226" s="27"/>
      <c r="C226" s="277"/>
    </row>
    <row r="227" spans="1:3" ht="15.75">
      <c r="A227" s="21"/>
      <c r="B227" s="27"/>
      <c r="C227" s="277"/>
    </row>
    <row r="228" spans="1:3" ht="15.75">
      <c r="A228" s="21"/>
      <c r="B228" s="27"/>
      <c r="C228" s="277"/>
    </row>
    <row r="229" spans="1:3" ht="15.75">
      <c r="A229" s="21"/>
      <c r="B229" s="27"/>
      <c r="C229" s="28"/>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9"/>
    </row>
    <row r="244" spans="1:3" ht="15.75">
      <c r="A244" s="21"/>
      <c r="B244" s="28"/>
      <c r="C244" s="29"/>
    </row>
    <row r="245" spans="1:3" ht="15.75">
      <c r="A245" s="21"/>
      <c r="B245" s="27"/>
      <c r="C245" s="28"/>
    </row>
    <row r="246" spans="1:3" ht="15.75">
      <c r="A246" s="21"/>
      <c r="B246" s="27"/>
      <c r="C246" s="29"/>
    </row>
    <row r="247" spans="1:3" ht="15.75">
      <c r="A247" s="21"/>
      <c r="B247" s="27"/>
      <c r="C247" s="28"/>
    </row>
    <row r="248" spans="1:3" ht="15.75">
      <c r="A248" s="21"/>
      <c r="B248" s="27"/>
      <c r="C248" s="28"/>
    </row>
    <row r="249" spans="1:3" ht="15.75">
      <c r="A249" s="21"/>
      <c r="B249" s="27"/>
      <c r="C249" s="28"/>
    </row>
    <row r="250" spans="1:3" ht="15.75">
      <c r="A250" s="21"/>
      <c r="B250" s="27"/>
      <c r="C250" s="29"/>
    </row>
    <row r="251" ht="15.75">
      <c r="B251" s="30"/>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sheetData>
  <sheetProtection/>
  <mergeCells count="5">
    <mergeCell ref="A7:C7"/>
    <mergeCell ref="A8:C8"/>
    <mergeCell ref="A10:B10"/>
    <mergeCell ref="C10:C11"/>
    <mergeCell ref="C225:C228"/>
  </mergeCells>
  <printOptions/>
  <pageMargins left="0.5905511811023623" right="0" top="0" bottom="0" header="0" footer="0"/>
  <pageSetup fitToHeight="2"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sheetPr>
  <dimension ref="A1:IV785"/>
  <sheetViews>
    <sheetView view="pageBreakPreview" zoomScaleSheetLayoutView="100" workbookViewId="0" topLeftCell="A1">
      <selection activeCell="A8" sqref="A8:C8"/>
    </sheetView>
  </sheetViews>
  <sheetFormatPr defaultColWidth="0" defaultRowHeight="15" outlineLevelRow="2"/>
  <cols>
    <col min="1" max="1" width="66.421875" style="31" customWidth="1"/>
    <col min="2" max="2" width="25.8515625" style="227"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6" customFormat="1" ht="12.75" customHeight="1">
      <c r="A1" s="284" t="s">
        <v>651</v>
      </c>
      <c r="B1" s="284"/>
      <c r="C1" s="284"/>
      <c r="D1" s="164" t="s">
        <v>22</v>
      </c>
      <c r="E1" s="165"/>
      <c r="F1" s="165"/>
      <c r="G1" s="165"/>
      <c r="H1" s="165"/>
    </row>
    <row r="2" spans="1:10" s="166" customFormat="1" ht="12.75" customHeight="1">
      <c r="A2" s="283" t="s">
        <v>189</v>
      </c>
      <c r="B2" s="283"/>
      <c r="C2" s="283"/>
      <c r="D2" s="168"/>
      <c r="E2" s="168"/>
      <c r="F2" s="168"/>
      <c r="G2" s="168"/>
      <c r="H2" s="168"/>
      <c r="J2" s="169"/>
    </row>
    <row r="3" spans="1:10" s="166" customFormat="1" ht="12.75" customHeight="1">
      <c r="A3" s="283" t="s">
        <v>185</v>
      </c>
      <c r="B3" s="283"/>
      <c r="C3" s="283"/>
      <c r="D3" s="168"/>
      <c r="E3" s="168"/>
      <c r="F3" s="168"/>
      <c r="G3" s="168"/>
      <c r="H3" s="168"/>
      <c r="J3" s="169"/>
    </row>
    <row r="4" spans="1:10" s="166" customFormat="1" ht="12.75" customHeight="1">
      <c r="A4" s="283" t="s">
        <v>186</v>
      </c>
      <c r="B4" s="283"/>
      <c r="C4" s="283"/>
      <c r="D4" s="168"/>
      <c r="E4" s="168"/>
      <c r="F4" s="168"/>
      <c r="G4" s="168"/>
      <c r="H4" s="168"/>
      <c r="J4" s="169"/>
    </row>
    <row r="5" spans="1:10" s="166" customFormat="1" ht="12.75" customHeight="1">
      <c r="A5" s="283" t="s">
        <v>187</v>
      </c>
      <c r="B5" s="283"/>
      <c r="C5" s="283"/>
      <c r="D5" s="168"/>
      <c r="E5" s="168"/>
      <c r="F5" s="168"/>
      <c r="G5" s="168"/>
      <c r="H5" s="168"/>
      <c r="J5" s="169"/>
    </row>
    <row r="6" spans="1:10" s="166" customFormat="1" ht="12.75" customHeight="1">
      <c r="A6" s="283" t="s">
        <v>708</v>
      </c>
      <c r="B6" s="283"/>
      <c r="C6" s="283"/>
      <c r="D6" s="168"/>
      <c r="E6" s="168"/>
      <c r="F6" s="168"/>
      <c r="G6" s="168"/>
      <c r="H6" s="168"/>
      <c r="J6" s="169"/>
    </row>
    <row r="7" spans="1:10" s="166" customFormat="1" ht="12.75" customHeight="1">
      <c r="A7" s="167"/>
      <c r="B7" s="167"/>
      <c r="C7" s="167"/>
      <c r="D7" s="168"/>
      <c r="E7" s="168"/>
      <c r="F7" s="168"/>
      <c r="G7" s="168"/>
      <c r="H7" s="168"/>
      <c r="J7" s="169"/>
    </row>
    <row r="8" spans="1:4" s="34" customFormat="1" ht="15.75">
      <c r="A8" s="278" t="s">
        <v>426</v>
      </c>
      <c r="B8" s="278"/>
      <c r="C8" s="279"/>
      <c r="D8" s="170"/>
    </row>
    <row r="9" spans="1:4" s="34" customFormat="1" ht="6" customHeight="1">
      <c r="A9" s="278"/>
      <c r="B9" s="278"/>
      <c r="C9" s="279"/>
      <c r="D9" s="170"/>
    </row>
    <row r="10" spans="1:4" s="34" customFormat="1" ht="15.75">
      <c r="A10" s="35"/>
      <c r="B10" s="36"/>
      <c r="C10" s="171" t="s">
        <v>363</v>
      </c>
      <c r="D10" s="170"/>
    </row>
    <row r="11" spans="1:255" s="38" customFormat="1" ht="21" customHeight="1">
      <c r="A11" s="280" t="s">
        <v>276</v>
      </c>
      <c r="B11" s="281" t="s">
        <v>427</v>
      </c>
      <c r="C11" s="282" t="s">
        <v>428</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row>
    <row r="12" spans="1:255" s="38" customFormat="1" ht="21" customHeight="1">
      <c r="A12" s="280"/>
      <c r="B12" s="281"/>
      <c r="C12" s="28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row>
    <row r="13" spans="1:255" s="38" customFormat="1" ht="56.25" customHeight="1">
      <c r="A13" s="280"/>
      <c r="B13" s="281"/>
      <c r="C13" s="28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row>
    <row r="14" spans="1:255" s="39" customFormat="1" ht="17.25" customHeight="1">
      <c r="A14" s="173">
        <v>1</v>
      </c>
      <c r="B14" s="173">
        <v>2</v>
      </c>
      <c r="C14" s="173">
        <v>3</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5"/>
    </row>
    <row r="15" spans="1:3" ht="17.25" customHeight="1">
      <c r="A15" s="176" t="s">
        <v>429</v>
      </c>
      <c r="B15" s="47" t="s">
        <v>430</v>
      </c>
      <c r="C15" s="177">
        <f>C16+C58</f>
        <v>43768.433</v>
      </c>
    </row>
    <row r="16" spans="1:3" ht="16.5" customHeight="1">
      <c r="A16" s="176" t="s">
        <v>277</v>
      </c>
      <c r="B16" s="47"/>
      <c r="C16" s="177">
        <f>C17+C43+C55+C35+C29</f>
        <v>35905.333</v>
      </c>
    </row>
    <row r="17" spans="1:56" s="38" customFormat="1" ht="17.25" customHeight="1">
      <c r="A17" s="176" t="s">
        <v>278</v>
      </c>
      <c r="B17" s="47" t="s">
        <v>279</v>
      </c>
      <c r="C17" s="177">
        <f>C18</f>
        <v>29528.1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s="52" customFormat="1" ht="17.25" customHeight="1">
      <c r="A18" s="178" t="s">
        <v>280</v>
      </c>
      <c r="B18" s="41" t="s">
        <v>281</v>
      </c>
      <c r="C18" s="179">
        <f>C20+C21</f>
        <v>29528.1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3" ht="24" customHeight="1" hidden="1">
      <c r="A19" s="44" t="s">
        <v>431</v>
      </c>
      <c r="B19" s="45" t="s">
        <v>432</v>
      </c>
      <c r="C19" s="180"/>
    </row>
    <row r="20" spans="1:3" s="44" customFormat="1" ht="50.25" customHeight="1">
      <c r="A20" s="44" t="s">
        <v>433</v>
      </c>
      <c r="B20" s="45" t="s">
        <v>282</v>
      </c>
      <c r="C20" s="180">
        <v>29528.1</v>
      </c>
    </row>
    <row r="21" spans="1:3" ht="76.5" customHeight="1" hidden="1" collapsed="1">
      <c r="A21" s="44" t="s">
        <v>434</v>
      </c>
      <c r="B21" s="45" t="s">
        <v>283</v>
      </c>
      <c r="C21" s="180"/>
    </row>
    <row r="22" spans="1:3" ht="69.75" customHeight="1" hidden="1" outlineLevel="1">
      <c r="A22" s="44" t="s">
        <v>435</v>
      </c>
      <c r="B22" s="45" t="s">
        <v>436</v>
      </c>
      <c r="C22" s="180">
        <v>0</v>
      </c>
    </row>
    <row r="23" spans="1:3" ht="29.25" customHeight="1" hidden="1" outlineLevel="1">
      <c r="A23" s="44" t="s">
        <v>437</v>
      </c>
      <c r="B23" s="45" t="s">
        <v>438</v>
      </c>
      <c r="C23" s="180">
        <v>0</v>
      </c>
    </row>
    <row r="24" spans="1:3" ht="153.75" customHeight="1" hidden="1" outlineLevel="1">
      <c r="A24" s="44" t="s">
        <v>286</v>
      </c>
      <c r="B24" s="45" t="s">
        <v>439</v>
      </c>
      <c r="C24" s="180">
        <v>0</v>
      </c>
    </row>
    <row r="25" spans="1:3" ht="72" customHeight="1" hidden="1" outlineLevel="1">
      <c r="A25" s="181" t="s">
        <v>284</v>
      </c>
      <c r="B25" s="182" t="s">
        <v>440</v>
      </c>
      <c r="C25" s="183">
        <v>0</v>
      </c>
    </row>
    <row r="26" spans="1:3" ht="39" customHeight="1" hidden="1" outlineLevel="1">
      <c r="A26" s="181" t="s">
        <v>441</v>
      </c>
      <c r="B26" s="182" t="s">
        <v>285</v>
      </c>
      <c r="C26" s="183">
        <v>0</v>
      </c>
    </row>
    <row r="27" spans="1:3" ht="71.25" customHeight="1" hidden="1" outlineLevel="1">
      <c r="A27" s="181" t="s">
        <v>442</v>
      </c>
      <c r="B27" s="182" t="s">
        <v>287</v>
      </c>
      <c r="C27" s="183">
        <v>0</v>
      </c>
    </row>
    <row r="28" spans="1:3" ht="49.5" customHeight="1" hidden="1" outlineLevel="1">
      <c r="A28" s="181" t="s">
        <v>443</v>
      </c>
      <c r="B28" s="182" t="s">
        <v>444</v>
      </c>
      <c r="C28" s="183">
        <v>0</v>
      </c>
    </row>
    <row r="29" spans="1:56" s="38" customFormat="1" ht="26.25" customHeight="1" collapsed="1">
      <c r="A29" s="176" t="s">
        <v>7</v>
      </c>
      <c r="B29" s="47" t="s">
        <v>8</v>
      </c>
      <c r="C29" s="177">
        <f>C30</f>
        <v>5351.29</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178" t="s">
        <v>9</v>
      </c>
      <c r="B30" s="41" t="s">
        <v>10</v>
      </c>
      <c r="C30" s="179">
        <f>SUM(C31:C34)</f>
        <v>5351.29</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11</v>
      </c>
      <c r="B31" s="45" t="s">
        <v>12</v>
      </c>
      <c r="C31" s="180">
        <v>2303.53</v>
      </c>
    </row>
    <row r="32" spans="1:3" s="44" customFormat="1" ht="50.25" customHeight="1">
      <c r="A32" s="44" t="s">
        <v>13</v>
      </c>
      <c r="B32" s="45" t="s">
        <v>14</v>
      </c>
      <c r="C32" s="180">
        <v>42.97</v>
      </c>
    </row>
    <row r="33" spans="1:3" s="44" customFormat="1" ht="50.25" customHeight="1">
      <c r="A33" s="44" t="s">
        <v>15</v>
      </c>
      <c r="B33" s="45" t="s">
        <v>16</v>
      </c>
      <c r="C33" s="180">
        <v>2874.63</v>
      </c>
    </row>
    <row r="34" spans="1:3" s="44" customFormat="1" ht="50.25" customHeight="1">
      <c r="A34" s="44" t="s">
        <v>17</v>
      </c>
      <c r="B34" s="45" t="s">
        <v>18</v>
      </c>
      <c r="C34" s="180">
        <v>130.16</v>
      </c>
    </row>
    <row r="35" spans="1:3" ht="17.25" customHeight="1">
      <c r="A35" s="176" t="s">
        <v>288</v>
      </c>
      <c r="B35" s="176" t="s">
        <v>289</v>
      </c>
      <c r="C35" s="177">
        <f>C36</f>
        <v>130</v>
      </c>
    </row>
    <row r="36" spans="1:56" s="52" customFormat="1" ht="33" customHeight="1">
      <c r="A36" s="178" t="s">
        <v>290</v>
      </c>
      <c r="B36" s="41" t="s">
        <v>291</v>
      </c>
      <c r="C36" s="184">
        <f>C37+C39+C42</f>
        <v>130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8" customFormat="1" ht="38.25" customHeight="1">
      <c r="A37" s="53" t="s">
        <v>292</v>
      </c>
      <c r="B37" s="50" t="s">
        <v>293</v>
      </c>
      <c r="C37" s="185">
        <f>C38</f>
        <v>40</v>
      </c>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row>
    <row r="38" spans="1:3" ht="36.75" customHeight="1" outlineLevel="1">
      <c r="A38" s="44" t="s">
        <v>294</v>
      </c>
      <c r="B38" s="45" t="s">
        <v>655</v>
      </c>
      <c r="C38" s="183">
        <v>40</v>
      </c>
    </row>
    <row r="39" spans="1:255" s="188" customFormat="1" ht="38.25" customHeight="1">
      <c r="A39" s="53" t="s">
        <v>294</v>
      </c>
      <c r="B39" s="50" t="s">
        <v>445</v>
      </c>
      <c r="C39" s="185">
        <f>C40+C41</f>
        <v>0</v>
      </c>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row>
    <row r="40" spans="1:3" ht="36" customHeight="1" hidden="1" outlineLevel="1">
      <c r="A40" s="44" t="s">
        <v>294</v>
      </c>
      <c r="B40" s="45" t="s">
        <v>19</v>
      </c>
      <c r="C40" s="183"/>
    </row>
    <row r="41" spans="1:3" ht="45.75" customHeight="1" hidden="1" outlineLevel="1">
      <c r="A41" s="44" t="s">
        <v>446</v>
      </c>
      <c r="B41" s="45" t="s">
        <v>447</v>
      </c>
      <c r="C41" s="183"/>
    </row>
    <row r="42" spans="1:255" s="188" customFormat="1" ht="38.25" customHeight="1" collapsed="1">
      <c r="A42" s="53" t="s">
        <v>20</v>
      </c>
      <c r="B42" s="50" t="s">
        <v>21</v>
      </c>
      <c r="C42" s="185">
        <v>90</v>
      </c>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row>
    <row r="43" spans="1:3" ht="17.25" customHeight="1">
      <c r="A43" s="176" t="s">
        <v>295</v>
      </c>
      <c r="B43" s="47" t="s">
        <v>296</v>
      </c>
      <c r="C43" s="177">
        <f>C44+C50</f>
        <v>895.943</v>
      </c>
    </row>
    <row r="44" spans="1:56" s="52" customFormat="1" ht="17.25" customHeight="1">
      <c r="A44" s="178" t="s">
        <v>297</v>
      </c>
      <c r="B44" s="41" t="s">
        <v>298</v>
      </c>
      <c r="C44" s="184">
        <f>C45</f>
        <v>52</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c r="A45" s="44" t="s">
        <v>299</v>
      </c>
      <c r="B45" s="45" t="s">
        <v>300</v>
      </c>
      <c r="C45" s="180">
        <v>52</v>
      </c>
    </row>
    <row r="46" spans="1:56" s="190" customFormat="1" ht="12.75" hidden="1">
      <c r="A46" s="189" t="s">
        <v>448</v>
      </c>
      <c r="B46" s="45" t="s">
        <v>449</v>
      </c>
      <c r="C46" s="180"/>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90" customFormat="1" ht="12.75" hidden="1">
      <c r="A47" s="189" t="s">
        <v>450</v>
      </c>
      <c r="B47" s="45" t="s">
        <v>451</v>
      </c>
      <c r="C47" s="180"/>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90" customFormat="1" ht="12.75" hidden="1">
      <c r="A48" s="189" t="s">
        <v>452</v>
      </c>
      <c r="B48" s="45" t="s">
        <v>453</v>
      </c>
      <c r="C48" s="180"/>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2.75" hidden="1">
      <c r="A49" s="189" t="s">
        <v>454</v>
      </c>
      <c r="B49" s="45" t="s">
        <v>455</v>
      </c>
      <c r="C49" s="180"/>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91" customFormat="1" ht="17.25" customHeight="1">
      <c r="A50" s="178" t="s">
        <v>301</v>
      </c>
      <c r="B50" s="41" t="s">
        <v>302</v>
      </c>
      <c r="C50" s="184">
        <f>C53+C51</f>
        <v>843.943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255" s="188" customFormat="1" ht="38.25" customHeight="1">
      <c r="A51" s="53" t="s">
        <v>303</v>
      </c>
      <c r="B51" s="50" t="s">
        <v>304</v>
      </c>
      <c r="C51" s="185">
        <f>C52</f>
        <v>563.943</v>
      </c>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row>
    <row r="52" spans="1:56" s="190" customFormat="1" ht="61.5" customHeight="1">
      <c r="A52" s="44" t="s">
        <v>456</v>
      </c>
      <c r="B52" s="45" t="s">
        <v>305</v>
      </c>
      <c r="C52" s="180">
        <f>3000-2656.257+230-9.8</f>
        <v>563.943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255" s="188" customFormat="1" ht="38.25" customHeight="1">
      <c r="A53" s="53" t="s">
        <v>306</v>
      </c>
      <c r="B53" s="50" t="s">
        <v>307</v>
      </c>
      <c r="C53" s="185">
        <f>C54</f>
        <v>280</v>
      </c>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row>
    <row r="54" spans="1:56" s="190" customFormat="1" ht="61.5" customHeight="1">
      <c r="A54" s="44" t="s">
        <v>308</v>
      </c>
      <c r="B54" s="45" t="s">
        <v>309</v>
      </c>
      <c r="C54" s="180">
        <v>280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90" customFormat="1" ht="31.5" customHeight="1" hidden="1" outlineLevel="1">
      <c r="A55" s="176" t="s">
        <v>310</v>
      </c>
      <c r="B55" s="47" t="s">
        <v>457</v>
      </c>
      <c r="C55" s="192">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49" t="s">
        <v>311</v>
      </c>
      <c r="B56" s="50" t="s">
        <v>458</v>
      </c>
      <c r="C56" s="193">
        <f>C57</f>
        <v>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90" customFormat="1" ht="55.5" customHeight="1" hidden="1" outlineLevel="1">
      <c r="A57" s="55" t="s">
        <v>197</v>
      </c>
      <c r="B57" s="54" t="s">
        <v>312</v>
      </c>
      <c r="C57" s="19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90" customFormat="1" ht="12.75" collapsed="1">
      <c r="A58" s="195" t="s">
        <v>313</v>
      </c>
      <c r="B58" s="196"/>
      <c r="C58" s="177">
        <f>C66+C85+C105+C101+C154</f>
        <v>7863.1</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25.5" hidden="1">
      <c r="A59" s="176" t="s">
        <v>314</v>
      </c>
      <c r="B59" s="47" t="s">
        <v>271</v>
      </c>
      <c r="C59" s="192"/>
    </row>
    <row r="60" spans="1:3" ht="25.5" customHeight="1" hidden="1" outlineLevel="1">
      <c r="A60" s="189" t="s">
        <v>459</v>
      </c>
      <c r="B60" s="45" t="s">
        <v>460</v>
      </c>
      <c r="C60" s="192"/>
    </row>
    <row r="61" spans="1:3" ht="44.25" customHeight="1" hidden="1" outlineLevel="1">
      <c r="A61" s="189" t="s">
        <v>461</v>
      </c>
      <c r="B61" s="45" t="s">
        <v>462</v>
      </c>
      <c r="C61" s="197"/>
    </row>
    <row r="62" spans="1:3" ht="27.75" customHeight="1" hidden="1" collapsed="1">
      <c r="A62" s="189" t="s">
        <v>463</v>
      </c>
      <c r="B62" s="45" t="s">
        <v>464</v>
      </c>
      <c r="C62" s="192"/>
    </row>
    <row r="63" spans="1:3" ht="17.25" customHeight="1" hidden="1">
      <c r="A63" s="189" t="s">
        <v>465</v>
      </c>
      <c r="B63" s="45" t="s">
        <v>466</v>
      </c>
      <c r="C63" s="197"/>
    </row>
    <row r="64" spans="1:3" ht="27.75" customHeight="1" hidden="1">
      <c r="A64" s="189" t="s">
        <v>467</v>
      </c>
      <c r="B64" s="45" t="s">
        <v>468</v>
      </c>
      <c r="C64" s="197"/>
    </row>
    <row r="65" spans="1:3" ht="27.75" customHeight="1" hidden="1">
      <c r="A65" s="44" t="s">
        <v>469</v>
      </c>
      <c r="B65" s="45" t="s">
        <v>470</v>
      </c>
      <c r="C65" s="197"/>
    </row>
    <row r="66" spans="1:56" s="38" customFormat="1" ht="63.75" customHeight="1">
      <c r="A66" s="198" t="s">
        <v>471</v>
      </c>
      <c r="B66" s="47" t="s">
        <v>315</v>
      </c>
      <c r="C66" s="177">
        <f>C67+C79+C83+C81</f>
        <v>1473.1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c r="A67" s="49" t="s">
        <v>316</v>
      </c>
      <c r="B67" s="50" t="s">
        <v>317</v>
      </c>
      <c r="C67" s="193">
        <f>C78</f>
        <v>608</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51" hidden="1">
      <c r="A68" s="44" t="s">
        <v>472</v>
      </c>
      <c r="B68" s="45" t="s">
        <v>473</v>
      </c>
      <c r="C68" s="194">
        <v>50</v>
      </c>
    </row>
    <row r="69" spans="1:3" ht="40.5" customHeight="1" hidden="1">
      <c r="A69" s="44" t="s">
        <v>474</v>
      </c>
      <c r="B69" s="45" t="s">
        <v>475</v>
      </c>
      <c r="C69" s="183"/>
    </row>
    <row r="70" spans="1:3" ht="51" customHeight="1" hidden="1">
      <c r="A70" s="44" t="s">
        <v>476</v>
      </c>
      <c r="B70" s="45" t="s">
        <v>319</v>
      </c>
      <c r="C70" s="183"/>
    </row>
    <row r="71" spans="1:3" ht="39" customHeight="1" hidden="1">
      <c r="A71" s="44"/>
      <c r="B71" s="45"/>
      <c r="C71" s="183"/>
    </row>
    <row r="72" spans="1:3" ht="42.75" customHeight="1" hidden="1">
      <c r="A72" s="44" t="s">
        <v>477</v>
      </c>
      <c r="B72" s="45" t="s">
        <v>320</v>
      </c>
      <c r="C72" s="183"/>
    </row>
    <row r="73" spans="1:56" s="38" customFormat="1" ht="21" customHeight="1" hidden="1">
      <c r="A73" s="176" t="s">
        <v>324</v>
      </c>
      <c r="B73" s="47" t="s">
        <v>325</v>
      </c>
      <c r="C73" s="192"/>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189" t="s">
        <v>478</v>
      </c>
      <c r="B74" s="45" t="s">
        <v>479</v>
      </c>
      <c r="C74" s="183"/>
    </row>
    <row r="75" spans="1:3" ht="45" customHeight="1" hidden="1">
      <c r="A75" s="44" t="s">
        <v>206</v>
      </c>
      <c r="B75" s="45" t="s">
        <v>326</v>
      </c>
      <c r="C75" s="183"/>
    </row>
    <row r="76" spans="1:3" ht="33" customHeight="1" hidden="1">
      <c r="A76" s="199" t="s">
        <v>480</v>
      </c>
      <c r="B76" s="46" t="s">
        <v>327</v>
      </c>
      <c r="C76" s="183"/>
    </row>
    <row r="77" spans="1:3" ht="56.25" customHeight="1" hidden="1">
      <c r="A77" s="55" t="s">
        <v>481</v>
      </c>
      <c r="B77" s="45" t="s">
        <v>328</v>
      </c>
      <c r="C77" s="183"/>
    </row>
    <row r="78" spans="1:3" ht="56.25" customHeight="1">
      <c r="A78" s="48" t="s">
        <v>199</v>
      </c>
      <c r="B78" s="45" t="s">
        <v>318</v>
      </c>
      <c r="C78" s="183">
        <v>608</v>
      </c>
    </row>
    <row r="79" spans="1:56" s="43" customFormat="1" ht="57" customHeight="1">
      <c r="A79" s="49" t="s">
        <v>482</v>
      </c>
      <c r="B79" s="50" t="s">
        <v>483</v>
      </c>
      <c r="C79" s="193">
        <f>C80</f>
        <v>14.8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c r="A80" s="48" t="s">
        <v>202</v>
      </c>
      <c r="B80" s="45" t="s">
        <v>484</v>
      </c>
      <c r="C80" s="183">
        <v>14.8</v>
      </c>
    </row>
    <row r="81" spans="1:3" ht="63.75" customHeight="1">
      <c r="A81" s="48" t="s">
        <v>485</v>
      </c>
      <c r="B81" s="45" t="s">
        <v>486</v>
      </c>
      <c r="C81" s="183">
        <f>C82</f>
        <v>250</v>
      </c>
    </row>
    <row r="82" spans="1:3" ht="63.75" customHeight="1">
      <c r="A82" s="48" t="s">
        <v>487</v>
      </c>
      <c r="B82" s="45" t="s">
        <v>320</v>
      </c>
      <c r="C82" s="183">
        <v>250</v>
      </c>
    </row>
    <row r="83" spans="1:56" s="43" customFormat="1" ht="57" customHeight="1">
      <c r="A83" s="49" t="s">
        <v>321</v>
      </c>
      <c r="B83" s="50" t="s">
        <v>322</v>
      </c>
      <c r="C83" s="193">
        <f>C84</f>
        <v>600.3</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c r="A84" s="48" t="s">
        <v>204</v>
      </c>
      <c r="B84" s="45" t="s">
        <v>323</v>
      </c>
      <c r="C84" s="183">
        <v>600.3</v>
      </c>
    </row>
    <row r="85" spans="1:56" s="52" customFormat="1" ht="55.5" customHeight="1" hidden="1" outlineLevel="1">
      <c r="A85" s="40" t="s">
        <v>488</v>
      </c>
      <c r="B85" s="41" t="s">
        <v>329</v>
      </c>
      <c r="C85" s="200">
        <f>C90</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208</v>
      </c>
      <c r="B86" s="54" t="s">
        <v>489</v>
      </c>
      <c r="C86" s="19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210</v>
      </c>
      <c r="B87" s="54" t="s">
        <v>330</v>
      </c>
      <c r="C87" s="19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55" t="s">
        <v>212</v>
      </c>
      <c r="B88" s="54" t="s">
        <v>331</v>
      </c>
      <c r="C88" s="197">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44" t="s">
        <v>490</v>
      </c>
      <c r="B89" s="45" t="s">
        <v>491</v>
      </c>
      <c r="C89" s="183">
        <v>0</v>
      </c>
    </row>
    <row r="90" spans="1:56" s="43" customFormat="1" ht="63.75" hidden="1">
      <c r="A90" s="53" t="s">
        <v>492</v>
      </c>
      <c r="B90" s="50" t="s">
        <v>493</v>
      </c>
      <c r="C90" s="201">
        <f>C91</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4" t="s">
        <v>214</v>
      </c>
      <c r="B91" s="45" t="s">
        <v>332</v>
      </c>
      <c r="C91" s="183">
        <f>250-250</f>
        <v>0</v>
      </c>
    </row>
    <row r="92" spans="1:3" ht="43.5" customHeight="1" hidden="1" outlineLevel="1">
      <c r="A92" s="47" t="s">
        <v>333</v>
      </c>
      <c r="B92" s="47" t="s">
        <v>334</v>
      </c>
      <c r="C92" s="192"/>
    </row>
    <row r="93" spans="1:3" ht="39.75" customHeight="1" hidden="1" outlineLevel="1">
      <c r="A93" s="189" t="s">
        <v>494</v>
      </c>
      <c r="B93" s="45" t="s">
        <v>495</v>
      </c>
      <c r="C93" s="183"/>
    </row>
    <row r="94" spans="1:3" ht="41.25" customHeight="1" hidden="1" outlineLevel="1">
      <c r="A94" s="189" t="s">
        <v>335</v>
      </c>
      <c r="B94" s="45" t="s">
        <v>336</v>
      </c>
      <c r="C94" s="183"/>
    </row>
    <row r="95" spans="1:3" ht="42" customHeight="1" hidden="1" outlineLevel="1">
      <c r="A95" s="47" t="s">
        <v>337</v>
      </c>
      <c r="B95" s="47" t="s">
        <v>338</v>
      </c>
      <c r="C95" s="192"/>
    </row>
    <row r="96" spans="1:56" s="38" customFormat="1" ht="38.25" customHeight="1" hidden="1" outlineLevel="1">
      <c r="A96" s="176" t="s">
        <v>496</v>
      </c>
      <c r="B96" s="47" t="s">
        <v>497</v>
      </c>
      <c r="C96" s="192"/>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89" t="s">
        <v>498</v>
      </c>
      <c r="B97" s="45" t="s">
        <v>499</v>
      </c>
      <c r="C97" s="183"/>
    </row>
    <row r="98" spans="1:56" s="38" customFormat="1" ht="40.5" customHeight="1" hidden="1" outlineLevel="1">
      <c r="A98" s="176" t="s">
        <v>500</v>
      </c>
      <c r="B98" s="47" t="s">
        <v>501</v>
      </c>
      <c r="C98" s="192"/>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339</v>
      </c>
      <c r="B99" s="45" t="s">
        <v>340</v>
      </c>
      <c r="C99" s="183"/>
    </row>
    <row r="100" spans="1:3" ht="39" customHeight="1" hidden="1" outlineLevel="1">
      <c r="A100" s="202" t="s">
        <v>502</v>
      </c>
      <c r="B100" s="54" t="s">
        <v>503</v>
      </c>
      <c r="C100" s="197"/>
    </row>
    <row r="101" spans="1:3" ht="30.75" customHeight="1" hidden="1" outlineLevel="1">
      <c r="A101" s="203" t="s">
        <v>337</v>
      </c>
      <c r="B101" s="46" t="s">
        <v>338</v>
      </c>
      <c r="C101" s="204">
        <f>C102</f>
        <v>0</v>
      </c>
    </row>
    <row r="102" spans="1:56" s="52" customFormat="1" ht="34.5" customHeight="1" hidden="1" outlineLevel="1">
      <c r="A102" s="40" t="s">
        <v>504</v>
      </c>
      <c r="B102" s="41" t="s">
        <v>505</v>
      </c>
      <c r="C102" s="200">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53" t="s">
        <v>506</v>
      </c>
      <c r="B103" s="50" t="s">
        <v>507</v>
      </c>
      <c r="C103" s="201">
        <f>C104</f>
        <v>0</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hidden="1" outlineLevel="1">
      <c r="A104" s="202" t="s">
        <v>218</v>
      </c>
      <c r="B104" s="54" t="s">
        <v>341</v>
      </c>
      <c r="C104" s="197"/>
    </row>
    <row r="105" spans="1:3" ht="23.25" customHeight="1" collapsed="1">
      <c r="A105" s="203" t="s">
        <v>342</v>
      </c>
      <c r="B105" s="46" t="s">
        <v>343</v>
      </c>
      <c r="C105" s="204">
        <f>C109</f>
        <v>4390</v>
      </c>
    </row>
    <row r="106" spans="1:3" ht="17.25" customHeight="1" hidden="1" outlineLevel="1">
      <c r="A106" s="176" t="s">
        <v>344</v>
      </c>
      <c r="B106" s="47" t="s">
        <v>508</v>
      </c>
      <c r="C106" s="192"/>
    </row>
    <row r="107" spans="1:3" ht="32.25" customHeight="1" hidden="1" outlineLevel="1">
      <c r="A107" s="189" t="s">
        <v>345</v>
      </c>
      <c r="B107" s="45" t="s">
        <v>346</v>
      </c>
      <c r="C107" s="192"/>
    </row>
    <row r="108" spans="1:3" ht="28.5" customHeight="1" hidden="1" outlineLevel="1">
      <c r="A108" s="189" t="s">
        <v>220</v>
      </c>
      <c r="B108" s="45" t="s">
        <v>347</v>
      </c>
      <c r="C108" s="183"/>
    </row>
    <row r="109" spans="1:56" s="52" customFormat="1" ht="55.5" customHeight="1" outlineLevel="1">
      <c r="A109" s="40" t="s">
        <v>348</v>
      </c>
      <c r="B109" s="41" t="s">
        <v>349</v>
      </c>
      <c r="C109" s="200">
        <f>C112</f>
        <v>4390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3" ht="53.25" customHeight="1" hidden="1" outlineLevel="1">
      <c r="A110" s="44" t="s">
        <v>509</v>
      </c>
      <c r="B110" s="45" t="s">
        <v>510</v>
      </c>
      <c r="C110" s="183"/>
    </row>
    <row r="111" spans="1:3" ht="48" customHeight="1" hidden="1" outlineLevel="1">
      <c r="A111" s="44" t="s">
        <v>511</v>
      </c>
      <c r="B111" s="45" t="s">
        <v>512</v>
      </c>
      <c r="C111" s="183"/>
    </row>
    <row r="112" spans="1:3" ht="68.25" customHeight="1" outlineLevel="1">
      <c r="A112" s="44" t="s">
        <v>513</v>
      </c>
      <c r="B112" s="45" t="s">
        <v>350</v>
      </c>
      <c r="C112" s="183">
        <v>4390</v>
      </c>
    </row>
    <row r="113" spans="1:3" ht="25.5" hidden="1" outlineLevel="1">
      <c r="A113" s="44" t="s">
        <v>514</v>
      </c>
      <c r="B113" s="45" t="s">
        <v>515</v>
      </c>
      <c r="C113" s="183"/>
    </row>
    <row r="114" spans="1:3" ht="63" customHeight="1" hidden="1" outlineLevel="1">
      <c r="A114" s="44" t="s">
        <v>516</v>
      </c>
      <c r="B114" s="45" t="s">
        <v>517</v>
      </c>
      <c r="C114" s="183"/>
    </row>
    <row r="115" spans="1:3" ht="41.25" customHeight="1" hidden="1" outlineLevel="1">
      <c r="A115" s="44" t="s">
        <v>518</v>
      </c>
      <c r="B115" s="45" t="s">
        <v>351</v>
      </c>
      <c r="C115" s="183"/>
    </row>
    <row r="116" spans="1:3" ht="42" customHeight="1" hidden="1" outlineLevel="1">
      <c r="A116" s="44" t="s">
        <v>519</v>
      </c>
      <c r="B116" s="45" t="s">
        <v>352</v>
      </c>
      <c r="C116" s="183"/>
    </row>
    <row r="117" spans="1:3" ht="25.5" hidden="1" outlineLevel="1">
      <c r="A117" s="189" t="s">
        <v>353</v>
      </c>
      <c r="B117" s="45" t="s">
        <v>354</v>
      </c>
      <c r="C117" s="183"/>
    </row>
    <row r="118" spans="1:3" ht="28.5" customHeight="1" hidden="1" outlineLevel="1">
      <c r="A118" s="199" t="s">
        <v>520</v>
      </c>
      <c r="B118" s="46" t="s">
        <v>355</v>
      </c>
      <c r="C118" s="183"/>
    </row>
    <row r="119" spans="1:3" ht="29.25" customHeight="1" hidden="1" outlineLevel="1">
      <c r="A119" s="44" t="s">
        <v>356</v>
      </c>
      <c r="B119" s="45" t="s">
        <v>521</v>
      </c>
      <c r="C119" s="183"/>
    </row>
    <row r="120" spans="1:3" ht="36.75" customHeight="1" hidden="1" outlineLevel="1">
      <c r="A120" s="44" t="s">
        <v>522</v>
      </c>
      <c r="B120" s="45" t="s">
        <v>357</v>
      </c>
      <c r="C120" s="183"/>
    </row>
    <row r="121" spans="1:56" s="38" customFormat="1" ht="17.25" customHeight="1" hidden="1" outlineLevel="1">
      <c r="A121" s="176" t="s">
        <v>523</v>
      </c>
      <c r="B121" s="47" t="s">
        <v>524</v>
      </c>
      <c r="C121" s="19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row>
    <row r="122" spans="1:3" ht="25.5" hidden="1" outlineLevel="1">
      <c r="A122" s="189" t="s">
        <v>525</v>
      </c>
      <c r="B122" s="45" t="s">
        <v>526</v>
      </c>
      <c r="C122" s="183"/>
    </row>
    <row r="123" spans="1:3" ht="25.5" hidden="1" outlineLevel="1">
      <c r="A123" s="189" t="s">
        <v>527</v>
      </c>
      <c r="B123" s="45" t="s">
        <v>528</v>
      </c>
      <c r="C123" s="183"/>
    </row>
    <row r="124" spans="1:3" ht="12.75" hidden="1" outlineLevel="1">
      <c r="A124" s="47" t="s">
        <v>358</v>
      </c>
      <c r="B124" s="47" t="s">
        <v>529</v>
      </c>
      <c r="C124" s="192"/>
    </row>
    <row r="125" spans="1:3" ht="28.5" customHeight="1" hidden="1" outlineLevel="2">
      <c r="A125" s="44" t="s">
        <v>530</v>
      </c>
      <c r="B125" s="45" t="s">
        <v>531</v>
      </c>
      <c r="C125" s="183"/>
    </row>
    <row r="126" spans="1:3" ht="56.25" customHeight="1" hidden="1" outlineLevel="2">
      <c r="A126" s="44" t="s">
        <v>532</v>
      </c>
      <c r="B126" s="45" t="s">
        <v>533</v>
      </c>
      <c r="C126" s="183"/>
    </row>
    <row r="127" spans="1:3" ht="43.5" customHeight="1" hidden="1" outlineLevel="2">
      <c r="A127" s="44" t="s">
        <v>534</v>
      </c>
      <c r="B127" s="45" t="s">
        <v>535</v>
      </c>
      <c r="C127" s="194"/>
    </row>
    <row r="128" spans="1:3" ht="47.25" customHeight="1" hidden="1" outlineLevel="2">
      <c r="A128" s="44" t="s">
        <v>536</v>
      </c>
      <c r="B128" s="45" t="s">
        <v>537</v>
      </c>
      <c r="C128" s="180"/>
    </row>
    <row r="129" spans="1:3" ht="46.5" customHeight="1" hidden="1" outlineLevel="2">
      <c r="A129" s="44" t="s">
        <v>538</v>
      </c>
      <c r="B129" s="45" t="s">
        <v>539</v>
      </c>
      <c r="C129" s="180"/>
    </row>
    <row r="130" spans="1:3" ht="35.25" customHeight="1" hidden="1" outlineLevel="2">
      <c r="A130" s="44" t="s">
        <v>540</v>
      </c>
      <c r="B130" s="45" t="s">
        <v>541</v>
      </c>
      <c r="C130" s="180"/>
    </row>
    <row r="131" spans="1:3" ht="31.5" customHeight="1" hidden="1" outlineLevel="2">
      <c r="A131" s="44" t="s">
        <v>360</v>
      </c>
      <c r="B131" s="45" t="s">
        <v>361</v>
      </c>
      <c r="C131" s="180"/>
    </row>
    <row r="132" spans="1:3" ht="42" customHeight="1" hidden="1" outlineLevel="2">
      <c r="A132" s="44" t="s">
        <v>542</v>
      </c>
      <c r="B132" s="45" t="s">
        <v>543</v>
      </c>
      <c r="C132" s="180"/>
    </row>
    <row r="133" spans="1:3" ht="44.25" customHeight="1" hidden="1" outlineLevel="2">
      <c r="A133" s="44" t="s">
        <v>544</v>
      </c>
      <c r="B133" s="45" t="s">
        <v>545</v>
      </c>
      <c r="C133" s="180"/>
    </row>
    <row r="134" spans="1:3" ht="44.25" customHeight="1" hidden="1" outlineLevel="2">
      <c r="A134" s="44" t="s">
        <v>546</v>
      </c>
      <c r="B134" s="45" t="s">
        <v>547</v>
      </c>
      <c r="C134" s="180"/>
    </row>
    <row r="135" spans="1:3" ht="35.25" customHeight="1" hidden="1" outlineLevel="2">
      <c r="A135" s="44" t="s">
        <v>548</v>
      </c>
      <c r="B135" s="45" t="s">
        <v>549</v>
      </c>
      <c r="C135" s="180"/>
    </row>
    <row r="136" spans="1:3" ht="35.25" customHeight="1" hidden="1" outlineLevel="2">
      <c r="A136" s="44" t="s">
        <v>550</v>
      </c>
      <c r="B136" s="45" t="s">
        <v>551</v>
      </c>
      <c r="C136" s="180"/>
    </row>
    <row r="137" spans="1:3" ht="35.25" customHeight="1" hidden="1" outlineLevel="2">
      <c r="A137" s="44" t="s">
        <v>552</v>
      </c>
      <c r="B137" s="45" t="s">
        <v>553</v>
      </c>
      <c r="C137" s="180"/>
    </row>
    <row r="138" spans="1:3" ht="27" customHeight="1" hidden="1" outlineLevel="2">
      <c r="A138" s="44" t="s">
        <v>554</v>
      </c>
      <c r="B138" s="45" t="s">
        <v>555</v>
      </c>
      <c r="C138" s="180"/>
    </row>
    <row r="139" spans="1:3" ht="36" customHeight="1" hidden="1" outlineLevel="2">
      <c r="A139" s="44" t="s">
        <v>556</v>
      </c>
      <c r="B139" s="45" t="s">
        <v>557</v>
      </c>
      <c r="C139" s="180"/>
    </row>
    <row r="140" spans="1:3" ht="36" customHeight="1" hidden="1" outlineLevel="2">
      <c r="A140" s="44" t="s">
        <v>558</v>
      </c>
      <c r="B140" s="45" t="s">
        <v>559</v>
      </c>
      <c r="C140" s="180"/>
    </row>
    <row r="141" spans="1:3" ht="45" customHeight="1" hidden="1" outlineLevel="2">
      <c r="A141" s="44" t="s">
        <v>560</v>
      </c>
      <c r="B141" s="45" t="s">
        <v>561</v>
      </c>
      <c r="C141" s="180"/>
    </row>
    <row r="142" spans="1:3" ht="32.25" customHeight="1" hidden="1" outlineLevel="2">
      <c r="A142" s="44" t="s">
        <v>562</v>
      </c>
      <c r="B142" s="45" t="s">
        <v>563</v>
      </c>
      <c r="C142" s="180"/>
    </row>
    <row r="143" spans="1:3" ht="42" customHeight="1" hidden="1" outlineLevel="2">
      <c r="A143" s="44" t="s">
        <v>564</v>
      </c>
      <c r="B143" s="45" t="s">
        <v>565</v>
      </c>
      <c r="C143" s="180"/>
    </row>
    <row r="144" spans="1:3" ht="30" customHeight="1" hidden="1" outlineLevel="2">
      <c r="A144" s="44" t="s">
        <v>566</v>
      </c>
      <c r="B144" s="45" t="s">
        <v>567</v>
      </c>
      <c r="C144" s="180"/>
    </row>
    <row r="145" spans="1:56" s="206" customFormat="1" ht="25.5" hidden="1" outlineLevel="2">
      <c r="A145" s="44" t="s">
        <v>568</v>
      </c>
      <c r="B145" s="45" t="s">
        <v>569</v>
      </c>
      <c r="C145" s="180"/>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row>
    <row r="146" spans="1:3" ht="50.25" customHeight="1" hidden="1" outlineLevel="2">
      <c r="A146" s="44" t="s">
        <v>570</v>
      </c>
      <c r="B146" s="45" t="s">
        <v>571</v>
      </c>
      <c r="C146" s="180"/>
    </row>
    <row r="147" spans="1:3" ht="38.25" customHeight="1" hidden="1" outlineLevel="2">
      <c r="A147" s="44" t="s">
        <v>572</v>
      </c>
      <c r="B147" s="45" t="s">
        <v>573</v>
      </c>
      <c r="C147" s="180"/>
    </row>
    <row r="148" spans="1:3" ht="42.75" customHeight="1" hidden="1" outlineLevel="2">
      <c r="A148" s="44" t="s">
        <v>574</v>
      </c>
      <c r="B148" s="45" t="s">
        <v>575</v>
      </c>
      <c r="C148" s="180"/>
    </row>
    <row r="149" spans="1:3" ht="42.75" customHeight="1" hidden="1" outlineLevel="2">
      <c r="A149" s="44" t="s">
        <v>250</v>
      </c>
      <c r="B149" s="45" t="s">
        <v>0</v>
      </c>
      <c r="C149" s="180"/>
    </row>
    <row r="150" spans="1:56" s="206" customFormat="1" ht="25.5" hidden="1" outlineLevel="1">
      <c r="A150" s="44" t="s">
        <v>1</v>
      </c>
      <c r="B150" s="45" t="s">
        <v>2</v>
      </c>
      <c r="C150" s="180"/>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row>
    <row r="151" spans="1:3" ht="29.25" customHeight="1" hidden="1" outlineLevel="1">
      <c r="A151" s="44" t="s">
        <v>576</v>
      </c>
      <c r="B151" s="45" t="s">
        <v>577</v>
      </c>
      <c r="C151" s="180"/>
    </row>
    <row r="152" spans="1:56" s="38" customFormat="1" ht="21.75" customHeight="1" hidden="1" outlineLevel="1">
      <c r="A152" s="44" t="s">
        <v>252</v>
      </c>
      <c r="B152" s="45" t="s">
        <v>251</v>
      </c>
      <c r="C152" s="180"/>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s="38" customFormat="1" ht="18" customHeight="1" hidden="1" outlineLevel="1">
      <c r="A153" s="44"/>
      <c r="B153" s="45"/>
      <c r="C153" s="180"/>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3" ht="23.25" customHeight="1" collapsed="1">
      <c r="A154" s="203" t="s">
        <v>358</v>
      </c>
      <c r="B154" s="46" t="s">
        <v>359</v>
      </c>
      <c r="C154" s="204">
        <f>C155</f>
        <v>2000</v>
      </c>
    </row>
    <row r="155" spans="1:56" s="52" customFormat="1" ht="40.5" customHeight="1" outlineLevel="1">
      <c r="A155" s="178" t="s">
        <v>578</v>
      </c>
      <c r="B155" s="41" t="s">
        <v>579</v>
      </c>
      <c r="C155" s="200">
        <f>C156</f>
        <v>2000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s="38" customFormat="1" ht="24.75" customHeight="1" outlineLevel="1">
      <c r="A156" s="44" t="s">
        <v>580</v>
      </c>
      <c r="B156" s="45" t="s">
        <v>251</v>
      </c>
      <c r="C156" s="180">
        <v>2000</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11" ht="30" customHeight="1" hidden="1">
      <c r="A157" s="176" t="s">
        <v>3</v>
      </c>
      <c r="B157" s="47" t="s">
        <v>4</v>
      </c>
      <c r="C157" s="204">
        <v>0</v>
      </c>
      <c r="D157" s="56"/>
      <c r="E157" s="56"/>
      <c r="F157" s="56"/>
      <c r="G157" s="56"/>
      <c r="H157" s="56"/>
      <c r="I157" s="56"/>
      <c r="J157" s="56"/>
      <c r="K157" s="56"/>
    </row>
    <row r="158" spans="1:56" s="52" customFormat="1" ht="36" customHeight="1" hidden="1" outlineLevel="1">
      <c r="A158" s="40" t="s">
        <v>256</v>
      </c>
      <c r="B158" s="41" t="s">
        <v>5</v>
      </c>
      <c r="C158" s="200">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3" s="33" customFormat="1" ht="23.25" customHeight="1" hidden="1">
      <c r="A159" s="189" t="s">
        <v>581</v>
      </c>
      <c r="B159" s="45" t="s">
        <v>6</v>
      </c>
      <c r="C159" s="183">
        <v>0</v>
      </c>
    </row>
    <row r="160" spans="1:56" s="209" customFormat="1" ht="25.5" outlineLevel="1">
      <c r="A160" s="207" t="s">
        <v>582</v>
      </c>
      <c r="B160" s="208" t="s">
        <v>583</v>
      </c>
      <c r="C160" s="204">
        <f>C161+C164+C179</f>
        <v>13919.444</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row>
    <row r="161" spans="1:56" s="214" customFormat="1" ht="26.25" customHeight="1">
      <c r="A161" s="210" t="s">
        <v>584</v>
      </c>
      <c r="B161" s="211" t="s">
        <v>585</v>
      </c>
      <c r="C161" s="212">
        <f>C162</f>
        <v>6713.364</v>
      </c>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row>
    <row r="162" spans="1:56" s="52" customFormat="1" ht="16.5" customHeight="1">
      <c r="A162" s="215" t="s">
        <v>586</v>
      </c>
      <c r="B162" s="216" t="s">
        <v>587</v>
      </c>
      <c r="C162" s="217">
        <f>IV163</f>
        <v>6713.364</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256" ht="12.75">
      <c r="A163" s="218" t="s">
        <v>258</v>
      </c>
      <c r="B163" s="219" t="s">
        <v>588</v>
      </c>
      <c r="C163" s="258">
        <v>6713.364</v>
      </c>
      <c r="IV163" s="220">
        <v>6713.364</v>
      </c>
    </row>
    <row r="164" spans="1:56" s="214" customFormat="1" ht="31.5" customHeight="1">
      <c r="A164" s="221" t="s">
        <v>589</v>
      </c>
      <c r="B164" s="211" t="s">
        <v>672</v>
      </c>
      <c r="C164" s="212">
        <f>C167+C165</f>
        <v>7032.98</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row>
    <row r="165" spans="1:56" s="43" customFormat="1" ht="26.25" customHeight="1" hidden="1">
      <c r="A165" s="222" t="s">
        <v>591</v>
      </c>
      <c r="B165" s="223" t="s">
        <v>592</v>
      </c>
      <c r="C165" s="224">
        <f>C166</f>
        <v>0</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3" s="225" customFormat="1" ht="32.25" customHeight="1" hidden="1">
      <c r="A166" s="225" t="s">
        <v>593</v>
      </c>
      <c r="B166" s="219" t="s">
        <v>594</v>
      </c>
      <c r="C166" s="220"/>
    </row>
    <row r="167" spans="1:56" s="52" customFormat="1" ht="25.5" customHeight="1">
      <c r="A167" s="257" t="s">
        <v>595</v>
      </c>
      <c r="B167" s="216" t="s">
        <v>590</v>
      </c>
      <c r="C167" s="217">
        <f>C168</f>
        <v>7032.98</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3" ht="12.75">
      <c r="A168" s="218" t="s">
        <v>596</v>
      </c>
      <c r="B168" s="219" t="s">
        <v>677</v>
      </c>
      <c r="C168" s="220">
        <f>C169+C174</f>
        <v>7032.98</v>
      </c>
    </row>
    <row r="169" spans="1:3" ht="34.5" customHeight="1">
      <c r="A169" s="225" t="s">
        <v>23</v>
      </c>
      <c r="B169" s="219" t="s">
        <v>594</v>
      </c>
      <c r="C169" s="220">
        <v>7021.58</v>
      </c>
    </row>
    <row r="170" spans="1:256" s="33" customFormat="1" ht="0.75" customHeight="1" hidden="1">
      <c r="A170" s="225" t="s">
        <v>598</v>
      </c>
      <c r="B170" s="219"/>
      <c r="C170" s="220">
        <v>0</v>
      </c>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3" customFormat="1" ht="42" customHeight="1" hidden="1">
      <c r="A171" s="225" t="s">
        <v>599</v>
      </c>
      <c r="B171" s="219"/>
      <c r="C171" s="220">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36.75" customHeight="1" hidden="1">
      <c r="A172" s="225" t="s">
        <v>600</v>
      </c>
      <c r="B172" s="219"/>
      <c r="C172" s="220">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58.5" customHeight="1" hidden="1">
      <c r="A173" s="225" t="s">
        <v>601</v>
      </c>
      <c r="B173" s="219"/>
      <c r="C173" s="220"/>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39" customHeight="1">
      <c r="A174" s="225" t="s">
        <v>24</v>
      </c>
      <c r="B174" s="219" t="s">
        <v>597</v>
      </c>
      <c r="C174" s="220">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2.25" customHeight="1" hidden="1">
      <c r="A175" s="225" t="s">
        <v>602</v>
      </c>
      <c r="B175" s="219" t="s">
        <v>597</v>
      </c>
      <c r="C175" s="220">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37.5" customHeight="1" hidden="1">
      <c r="A176" s="225" t="s">
        <v>603</v>
      </c>
      <c r="B176" s="219" t="s">
        <v>597</v>
      </c>
      <c r="C176" s="220"/>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9" customHeight="1" hidden="1">
      <c r="A177" s="225" t="s">
        <v>604</v>
      </c>
      <c r="B177" s="219" t="s">
        <v>597</v>
      </c>
      <c r="C177" s="220"/>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6.75" customHeight="1" hidden="1">
      <c r="A178" s="225" t="s">
        <v>605</v>
      </c>
      <c r="B178" s="219" t="s">
        <v>597</v>
      </c>
      <c r="C178" s="220"/>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3.75" customHeight="1">
      <c r="A179" s="221" t="s">
        <v>606</v>
      </c>
      <c r="B179" s="219" t="s">
        <v>607</v>
      </c>
      <c r="C179" s="212">
        <f>C180+C182</f>
        <v>173.1</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5.25" customHeight="1">
      <c r="A180" s="225" t="s">
        <v>608</v>
      </c>
      <c r="B180" s="219" t="s">
        <v>609</v>
      </c>
      <c r="C180" s="220">
        <f>C181</f>
        <v>169.1</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0.75" customHeight="1">
      <c r="A181" s="225" t="s">
        <v>610</v>
      </c>
      <c r="B181" s="219" t="s">
        <v>611</v>
      </c>
      <c r="C181" s="220">
        <v>169.1</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18.75" customHeight="1">
      <c r="A182" s="225" t="s">
        <v>612</v>
      </c>
      <c r="B182" s="219" t="s">
        <v>613</v>
      </c>
      <c r="C182" s="220">
        <f>C183</f>
        <v>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14.25" customHeight="1">
      <c r="A183" s="225" t="s">
        <v>270</v>
      </c>
      <c r="B183" s="219" t="s">
        <v>614</v>
      </c>
      <c r="C183" s="220">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72" customHeight="1">
      <c r="A184" s="225" t="s">
        <v>615</v>
      </c>
      <c r="B184" s="219" t="s">
        <v>614</v>
      </c>
      <c r="C184" s="220">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16.5" customHeight="1">
      <c r="A185" s="226" t="s">
        <v>616</v>
      </c>
      <c r="B185" s="219"/>
      <c r="C185" s="240">
        <f>C15+C160</f>
        <v>57687.87699999999</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16.5" customHeight="1">
      <c r="A186" s="226" t="s">
        <v>617</v>
      </c>
      <c r="B186" s="219"/>
      <c r="C186" s="273">
        <f>C15+C161</f>
        <v>50481.797</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8" spans="2:256" s="33" customFormat="1" ht="12.75">
      <c r="B188" s="227"/>
      <c r="C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spans="2:256" s="33" customFormat="1" ht="12.75">
      <c r="B189" s="227"/>
      <c r="C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2:256" s="33" customFormat="1" ht="12.75">
      <c r="B190" s="227"/>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7"/>
      <c r="C191" s="228"/>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7"/>
      <c r="C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7"/>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7"/>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7"/>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9"/>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9"/>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9"/>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9"/>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9"/>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9"/>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9"/>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9"/>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9"/>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9"/>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9"/>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9"/>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9"/>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9"/>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9"/>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9"/>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9"/>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9"/>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9"/>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9"/>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9"/>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9"/>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9"/>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9"/>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9"/>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9"/>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9"/>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9"/>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9"/>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9"/>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9"/>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9"/>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9"/>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9"/>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9"/>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9"/>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9"/>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9"/>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9"/>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9"/>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9"/>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9"/>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9"/>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9"/>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9"/>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9"/>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9"/>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9"/>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9"/>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9"/>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9"/>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9"/>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9"/>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9"/>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9"/>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1:3" ht="12.75">
      <c r="A251" s="33"/>
      <c r="B251" s="229"/>
      <c r="C251" s="33"/>
    </row>
    <row r="252" spans="1:3" ht="12.75">
      <c r="A252" s="33"/>
      <c r="B252" s="229"/>
      <c r="C252" s="33"/>
    </row>
    <row r="253" spans="1:3" ht="12.75">
      <c r="A253" s="33"/>
      <c r="B253" s="229"/>
      <c r="C253" s="33"/>
    </row>
    <row r="254" spans="1:3" ht="12.75">
      <c r="A254" s="33"/>
      <c r="B254" s="229"/>
      <c r="C254" s="33"/>
    </row>
    <row r="255" spans="1:3" ht="12.75">
      <c r="A255" s="33"/>
      <c r="B255" s="229"/>
      <c r="C255" s="33"/>
    </row>
    <row r="256" spans="1:3" ht="12.75">
      <c r="A256" s="33"/>
      <c r="B256" s="229"/>
      <c r="C256" s="33"/>
    </row>
    <row r="257" spans="1:3" ht="12.75">
      <c r="A257" s="33"/>
      <c r="B257" s="229"/>
      <c r="C257" s="33"/>
    </row>
    <row r="258" spans="2:256" s="33" customFormat="1" ht="12.75">
      <c r="B258" s="229"/>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c r="HN258" s="31"/>
      <c r="HO258" s="31"/>
      <c r="HP258" s="31"/>
      <c r="HQ258" s="31"/>
      <c r="HR258" s="31"/>
      <c r="HS258" s="31"/>
      <c r="HT258" s="31"/>
      <c r="HU258" s="31"/>
      <c r="HV258" s="31"/>
      <c r="HW258" s="31"/>
      <c r="HX258" s="31"/>
      <c r="HY258" s="31"/>
      <c r="HZ258" s="31"/>
      <c r="IA258" s="31"/>
      <c r="IB258" s="31"/>
      <c r="IC258" s="31"/>
      <c r="ID258" s="31"/>
      <c r="IE258" s="31"/>
      <c r="IF258" s="31"/>
      <c r="IG258" s="31"/>
      <c r="IH258" s="31"/>
      <c r="II258" s="31"/>
      <c r="IJ258" s="31"/>
      <c r="IK258" s="31"/>
      <c r="IL258" s="31"/>
      <c r="IM258" s="31"/>
      <c r="IN258" s="31"/>
      <c r="IO258" s="31"/>
      <c r="IP258" s="31"/>
      <c r="IQ258" s="31"/>
      <c r="IR258" s="31"/>
      <c r="IS258" s="31"/>
      <c r="IT258" s="31"/>
      <c r="IU258" s="31"/>
      <c r="IV258" s="31"/>
    </row>
    <row r="259" spans="2:256" s="33" customFormat="1" ht="12.75">
      <c r="B259" s="229"/>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2:256" s="33" customFormat="1" ht="12.75">
      <c r="B260" s="229"/>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9"/>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9"/>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33" customFormat="1" ht="12.75">
      <c r="B263" s="229"/>
    </row>
    <row r="264" s="33" customFormat="1" ht="12.75">
      <c r="B264" s="229"/>
    </row>
    <row r="265" s="33" customFormat="1" ht="12.75">
      <c r="B265" s="229"/>
    </row>
    <row r="266" s="33" customFormat="1" ht="12.75">
      <c r="B266" s="229"/>
    </row>
    <row r="267" s="33" customFormat="1" ht="12.75">
      <c r="B267" s="229"/>
    </row>
    <row r="268" s="33" customFormat="1" ht="12.75">
      <c r="B268" s="229"/>
    </row>
    <row r="269" s="33" customFormat="1" ht="12.75">
      <c r="B269" s="229"/>
    </row>
    <row r="270" s="33" customFormat="1" ht="12.75">
      <c r="B270" s="229"/>
    </row>
    <row r="271" s="33" customFormat="1" ht="12.75">
      <c r="B271" s="229"/>
    </row>
    <row r="272" s="33" customFormat="1" ht="12.75">
      <c r="B272" s="229"/>
    </row>
    <row r="273" s="33" customFormat="1" ht="12.75">
      <c r="B273" s="229"/>
    </row>
    <row r="274" s="33" customFormat="1" ht="12.75">
      <c r="B274" s="229"/>
    </row>
    <row r="275" s="33" customFormat="1" ht="12.75">
      <c r="B275" s="229"/>
    </row>
    <row r="276" s="33" customFormat="1" ht="12.75">
      <c r="B276" s="229"/>
    </row>
    <row r="277" s="33" customFormat="1" ht="12.75">
      <c r="B277" s="229"/>
    </row>
    <row r="278" s="33" customFormat="1" ht="12.75">
      <c r="B278" s="229"/>
    </row>
    <row r="279" s="33" customFormat="1" ht="12.75">
      <c r="B279" s="229"/>
    </row>
    <row r="280" s="33" customFormat="1" ht="12.75">
      <c r="B280" s="229"/>
    </row>
    <row r="281" s="33" customFormat="1" ht="12.75">
      <c r="B281" s="229"/>
    </row>
    <row r="282" s="33" customFormat="1" ht="12.75">
      <c r="B282" s="229"/>
    </row>
    <row r="283" s="33" customFormat="1" ht="12.75">
      <c r="B283" s="229"/>
    </row>
    <row r="284" s="33" customFormat="1" ht="12.75">
      <c r="B284" s="229"/>
    </row>
    <row r="285" s="33" customFormat="1" ht="12.75">
      <c r="B285" s="229"/>
    </row>
    <row r="286" s="33" customFormat="1" ht="12.75">
      <c r="B286" s="229"/>
    </row>
    <row r="287" s="33" customFormat="1" ht="12.75">
      <c r="B287" s="229"/>
    </row>
    <row r="288" s="33" customFormat="1" ht="12.75">
      <c r="B288" s="229"/>
    </row>
    <row r="289" s="33" customFormat="1" ht="12.75">
      <c r="B289" s="229"/>
    </row>
    <row r="290" s="33" customFormat="1" ht="12.75">
      <c r="B290" s="229"/>
    </row>
    <row r="291" s="33" customFormat="1" ht="12.75">
      <c r="B291" s="229"/>
    </row>
    <row r="292" s="33" customFormat="1" ht="12.75">
      <c r="B292" s="229"/>
    </row>
    <row r="293" s="33" customFormat="1" ht="12.75">
      <c r="B293" s="229"/>
    </row>
    <row r="294" s="33" customFormat="1" ht="12.75">
      <c r="B294" s="229"/>
    </row>
    <row r="295" s="33" customFormat="1" ht="12.75">
      <c r="B295" s="229"/>
    </row>
    <row r="296" s="33" customFormat="1" ht="12.75">
      <c r="B296" s="229"/>
    </row>
    <row r="297" s="33" customFormat="1" ht="12.75">
      <c r="B297" s="229"/>
    </row>
    <row r="298" s="33" customFormat="1" ht="12.75">
      <c r="B298" s="229"/>
    </row>
    <row r="299" s="33" customFormat="1" ht="12.75">
      <c r="B299" s="229"/>
    </row>
    <row r="300" s="33" customFormat="1" ht="12.75">
      <c r="B300" s="229"/>
    </row>
    <row r="301" s="33" customFormat="1" ht="12.75">
      <c r="B301" s="229"/>
    </row>
    <row r="302" s="33" customFormat="1" ht="12.75">
      <c r="B302" s="229"/>
    </row>
    <row r="303" s="33" customFormat="1" ht="12.75">
      <c r="B303" s="229"/>
    </row>
    <row r="304" s="33" customFormat="1" ht="12.75">
      <c r="B304" s="229"/>
    </row>
    <row r="305" s="33" customFormat="1" ht="12.75">
      <c r="B305" s="229"/>
    </row>
    <row r="306" s="33" customFormat="1" ht="12.75">
      <c r="B306" s="229"/>
    </row>
    <row r="307" s="33" customFormat="1" ht="12.75">
      <c r="B307" s="229"/>
    </row>
    <row r="308" s="33" customFormat="1" ht="12.75">
      <c r="B308" s="229"/>
    </row>
    <row r="309" s="33" customFormat="1" ht="12.75">
      <c r="B309" s="229"/>
    </row>
    <row r="310" s="33" customFormat="1" ht="12.75">
      <c r="B310" s="229"/>
    </row>
    <row r="311" s="33" customFormat="1" ht="12.75">
      <c r="B311" s="229"/>
    </row>
    <row r="312" s="33" customFormat="1" ht="12.75">
      <c r="B312" s="229"/>
    </row>
    <row r="313" s="33" customFormat="1" ht="12.75">
      <c r="B313" s="229"/>
    </row>
    <row r="314" s="33" customFormat="1" ht="12.75">
      <c r="B314" s="229"/>
    </row>
    <row r="315" s="33" customFormat="1" ht="12.75">
      <c r="B315" s="229"/>
    </row>
    <row r="316" s="33" customFormat="1" ht="12.75">
      <c r="B316" s="229"/>
    </row>
    <row r="317" s="33" customFormat="1" ht="12.75">
      <c r="B317" s="229"/>
    </row>
    <row r="318" s="33" customFormat="1" ht="12.75">
      <c r="B318" s="229"/>
    </row>
    <row r="319" s="33" customFormat="1" ht="12.75">
      <c r="B319" s="229"/>
    </row>
    <row r="320" s="33" customFormat="1" ht="12.75">
      <c r="B320" s="229"/>
    </row>
    <row r="321" s="33" customFormat="1" ht="12.75">
      <c r="B321" s="229"/>
    </row>
    <row r="322" s="33" customFormat="1" ht="12.75">
      <c r="B322" s="229"/>
    </row>
    <row r="323" s="33" customFormat="1" ht="12.75">
      <c r="B323" s="229"/>
    </row>
    <row r="324" s="33" customFormat="1" ht="12.75">
      <c r="B324" s="229"/>
    </row>
    <row r="325" s="33" customFormat="1" ht="12.75">
      <c r="B325" s="229"/>
    </row>
    <row r="326" s="33" customFormat="1" ht="12.75">
      <c r="B326" s="229"/>
    </row>
    <row r="327" s="33" customFormat="1" ht="12.75">
      <c r="B327" s="229"/>
    </row>
    <row r="328" s="33" customFormat="1" ht="12.75">
      <c r="B328" s="229"/>
    </row>
    <row r="329" s="33" customFormat="1" ht="12.75">
      <c r="B329" s="229"/>
    </row>
    <row r="330" s="33" customFormat="1" ht="12.75">
      <c r="B330" s="229"/>
    </row>
    <row r="331" s="33" customFormat="1" ht="12.75">
      <c r="B331" s="229"/>
    </row>
    <row r="332" s="33" customFormat="1" ht="12.75">
      <c r="B332" s="229"/>
    </row>
    <row r="333" s="33" customFormat="1" ht="12.75">
      <c r="B333" s="229"/>
    </row>
    <row r="334" s="33" customFormat="1" ht="12.75">
      <c r="B334" s="229"/>
    </row>
    <row r="335" s="33" customFormat="1" ht="12.75">
      <c r="B335" s="229"/>
    </row>
    <row r="336" s="33" customFormat="1" ht="12.75">
      <c r="B336" s="229"/>
    </row>
    <row r="337" s="33" customFormat="1" ht="12.75">
      <c r="B337" s="229"/>
    </row>
    <row r="338" s="33" customFormat="1" ht="12.75">
      <c r="B338" s="229"/>
    </row>
    <row r="339" s="33" customFormat="1" ht="12.75">
      <c r="B339" s="229"/>
    </row>
    <row r="340" s="33" customFormat="1" ht="12.75">
      <c r="B340" s="229"/>
    </row>
    <row r="341" s="33" customFormat="1" ht="12.75">
      <c r="B341" s="229"/>
    </row>
    <row r="342" s="33" customFormat="1" ht="12.75">
      <c r="B342" s="229"/>
    </row>
    <row r="343" s="33" customFormat="1" ht="12.75">
      <c r="B343" s="229"/>
    </row>
    <row r="344" s="33" customFormat="1" ht="12.75">
      <c r="B344" s="229"/>
    </row>
    <row r="345" s="33" customFormat="1" ht="12.75">
      <c r="B345" s="229"/>
    </row>
    <row r="346" s="33" customFormat="1" ht="12.75">
      <c r="B346" s="229"/>
    </row>
    <row r="347" s="33" customFormat="1" ht="12.75">
      <c r="B347" s="229"/>
    </row>
    <row r="348" s="33" customFormat="1" ht="12.75">
      <c r="B348" s="229"/>
    </row>
    <row r="349" s="33" customFormat="1" ht="12.75">
      <c r="B349" s="229"/>
    </row>
    <row r="350" s="33" customFormat="1" ht="12.75">
      <c r="B350" s="229"/>
    </row>
    <row r="351" s="33" customFormat="1" ht="12.75">
      <c r="B351" s="229"/>
    </row>
    <row r="352" s="33" customFormat="1" ht="12.75">
      <c r="B352" s="229"/>
    </row>
    <row r="353" s="33" customFormat="1" ht="12.75">
      <c r="B353" s="229"/>
    </row>
    <row r="354" s="33" customFormat="1" ht="12.75">
      <c r="B354" s="229"/>
    </row>
    <row r="355" s="33" customFormat="1" ht="12.75">
      <c r="B355" s="229"/>
    </row>
    <row r="356" s="33" customFormat="1" ht="12.75">
      <c r="B356" s="229"/>
    </row>
    <row r="357" s="33" customFormat="1" ht="12.75">
      <c r="B357" s="229"/>
    </row>
    <row r="358" s="33" customFormat="1" ht="12.75">
      <c r="B358" s="229"/>
    </row>
    <row r="359" s="33" customFormat="1" ht="12.75">
      <c r="B359" s="229"/>
    </row>
    <row r="360" s="33" customFormat="1" ht="12.75">
      <c r="B360" s="229"/>
    </row>
    <row r="361" s="33" customFormat="1" ht="12.75">
      <c r="B361" s="229"/>
    </row>
    <row r="362" s="33" customFormat="1" ht="12.75">
      <c r="B362" s="229"/>
    </row>
    <row r="363" s="33" customFormat="1" ht="12.75">
      <c r="B363" s="229"/>
    </row>
    <row r="364" s="33" customFormat="1" ht="12.75">
      <c r="B364" s="229"/>
    </row>
    <row r="365" s="33" customFormat="1" ht="12.75">
      <c r="B365" s="229"/>
    </row>
    <row r="366" s="33" customFormat="1" ht="12.75">
      <c r="B366" s="229"/>
    </row>
    <row r="367" s="33" customFormat="1" ht="12.75">
      <c r="B367" s="229"/>
    </row>
    <row r="368" s="33" customFormat="1" ht="12.75">
      <c r="B368" s="229"/>
    </row>
    <row r="369" s="33" customFormat="1" ht="12.75">
      <c r="B369" s="229"/>
    </row>
    <row r="370" s="33" customFormat="1" ht="12.75">
      <c r="B370" s="229"/>
    </row>
    <row r="371" s="33" customFormat="1" ht="12.75">
      <c r="B371" s="229"/>
    </row>
    <row r="372" s="33" customFormat="1" ht="12.75">
      <c r="B372" s="229"/>
    </row>
    <row r="373" s="33" customFormat="1" ht="12.75">
      <c r="B373" s="229"/>
    </row>
    <row r="374" s="33" customFormat="1" ht="12.75">
      <c r="B374" s="229"/>
    </row>
    <row r="375" s="33" customFormat="1" ht="12.75">
      <c r="B375" s="229"/>
    </row>
    <row r="376" s="33" customFormat="1" ht="12.75">
      <c r="B376" s="229"/>
    </row>
    <row r="377" s="33" customFormat="1" ht="12.75">
      <c r="B377" s="229"/>
    </row>
    <row r="378" s="33" customFormat="1" ht="12.75">
      <c r="B378" s="229"/>
    </row>
    <row r="379" s="33" customFormat="1" ht="12.75">
      <c r="B379" s="229"/>
    </row>
    <row r="380" s="33" customFormat="1" ht="12.75">
      <c r="B380" s="229"/>
    </row>
    <row r="381" s="33" customFormat="1" ht="12.75">
      <c r="B381" s="229"/>
    </row>
    <row r="382" s="33" customFormat="1" ht="12.75">
      <c r="B382" s="229"/>
    </row>
    <row r="383" s="33" customFormat="1" ht="12.75">
      <c r="B383" s="229"/>
    </row>
    <row r="384" s="33" customFormat="1" ht="12.75">
      <c r="B384" s="229"/>
    </row>
    <row r="385" s="33" customFormat="1" ht="12.75">
      <c r="B385" s="229"/>
    </row>
    <row r="386" s="33" customFormat="1" ht="12.75">
      <c r="B386" s="229"/>
    </row>
    <row r="387" s="33" customFormat="1" ht="12.75">
      <c r="B387" s="229"/>
    </row>
    <row r="388" s="33" customFormat="1" ht="12.75">
      <c r="B388" s="229"/>
    </row>
    <row r="389" s="33" customFormat="1" ht="12.75">
      <c r="B389" s="229"/>
    </row>
    <row r="390" s="33" customFormat="1" ht="12.75">
      <c r="B390" s="229"/>
    </row>
    <row r="391" s="33" customFormat="1" ht="12.75">
      <c r="B391" s="229"/>
    </row>
    <row r="392" s="33" customFormat="1" ht="12.75">
      <c r="B392" s="229"/>
    </row>
    <row r="393" s="33" customFormat="1" ht="12.75">
      <c r="B393" s="229"/>
    </row>
    <row r="394" s="33" customFormat="1" ht="12.75">
      <c r="B394" s="229"/>
    </row>
    <row r="395" s="33" customFormat="1" ht="12.75">
      <c r="B395" s="229"/>
    </row>
    <row r="396" s="33" customFormat="1" ht="12.75">
      <c r="B396" s="229"/>
    </row>
    <row r="397" s="33" customFormat="1" ht="12.75">
      <c r="B397" s="229"/>
    </row>
    <row r="398" s="33" customFormat="1" ht="12.75">
      <c r="B398" s="229"/>
    </row>
    <row r="399" s="33" customFormat="1" ht="12.75">
      <c r="B399" s="229"/>
    </row>
    <row r="400" s="33" customFormat="1" ht="12.75">
      <c r="B400" s="229"/>
    </row>
    <row r="401" s="33" customFormat="1" ht="12.75">
      <c r="B401" s="229"/>
    </row>
    <row r="402" s="33" customFormat="1" ht="12.75">
      <c r="B402" s="229"/>
    </row>
    <row r="403" s="33" customFormat="1" ht="12.75">
      <c r="B403" s="229"/>
    </row>
    <row r="404" s="33" customFormat="1" ht="12.75">
      <c r="B404" s="229"/>
    </row>
    <row r="405" s="33" customFormat="1" ht="12.75">
      <c r="B405" s="229"/>
    </row>
    <row r="406" s="33" customFormat="1" ht="12.75">
      <c r="B406" s="229"/>
    </row>
    <row r="407" s="33" customFormat="1" ht="12.75">
      <c r="B407" s="229"/>
    </row>
    <row r="408" s="33" customFormat="1" ht="12.75">
      <c r="B408" s="229"/>
    </row>
    <row r="409" s="33" customFormat="1" ht="12.75">
      <c r="B409" s="229"/>
    </row>
    <row r="410" s="33" customFormat="1" ht="12.75">
      <c r="B410" s="229"/>
    </row>
    <row r="411" s="33" customFormat="1" ht="12.75">
      <c r="B411" s="229"/>
    </row>
    <row r="412" ht="12.75">
      <c r="A412" s="33"/>
    </row>
    <row r="413" ht="12.75">
      <c r="A413" s="33"/>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spans="1:256" s="227" customFormat="1" ht="12.75">
      <c r="A427" s="33"/>
      <c r="C427" s="31"/>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c r="FQ427" s="31"/>
      <c r="FR427" s="31"/>
      <c r="FS427" s="31"/>
      <c r="FT427" s="31"/>
      <c r="FU427" s="31"/>
      <c r="FV427" s="31"/>
      <c r="FW427" s="31"/>
      <c r="FX427" s="31"/>
      <c r="FY427" s="31"/>
      <c r="FZ427" s="31"/>
      <c r="GA427" s="31"/>
      <c r="GB427" s="31"/>
      <c r="GC427" s="31"/>
      <c r="GD427" s="31"/>
      <c r="GE427" s="31"/>
      <c r="GF427" s="31"/>
      <c r="GG427" s="31"/>
      <c r="GH427" s="31"/>
      <c r="GI427" s="31"/>
      <c r="GJ427" s="31"/>
      <c r="GK427" s="31"/>
      <c r="GL427" s="31"/>
      <c r="GM427" s="31"/>
      <c r="GN427" s="31"/>
      <c r="GO427" s="31"/>
      <c r="GP427" s="31"/>
      <c r="GQ427" s="31"/>
      <c r="GR427" s="31"/>
      <c r="GS427" s="31"/>
      <c r="GT427" s="31"/>
      <c r="GU427" s="31"/>
      <c r="GV427" s="31"/>
      <c r="GW427" s="31"/>
      <c r="GX427" s="31"/>
      <c r="GY427" s="31"/>
      <c r="GZ427" s="31"/>
      <c r="HA427" s="31"/>
      <c r="HB427" s="31"/>
      <c r="HC427" s="31"/>
      <c r="HD427" s="31"/>
      <c r="HE427" s="31"/>
      <c r="HF427" s="31"/>
      <c r="HG427" s="31"/>
      <c r="HH427" s="31"/>
      <c r="HI427" s="31"/>
      <c r="HJ427" s="31"/>
      <c r="HK427" s="31"/>
      <c r="HL427" s="31"/>
      <c r="HM427" s="31"/>
      <c r="HN427" s="31"/>
      <c r="HO427" s="31"/>
      <c r="HP427" s="31"/>
      <c r="HQ427" s="31"/>
      <c r="HR427" s="31"/>
      <c r="HS427" s="31"/>
      <c r="HT427" s="31"/>
      <c r="HU427" s="31"/>
      <c r="HV427" s="31"/>
      <c r="HW427" s="31"/>
      <c r="HX427" s="31"/>
      <c r="HY427" s="31"/>
      <c r="HZ427" s="31"/>
      <c r="IA427" s="31"/>
      <c r="IB427" s="31"/>
      <c r="IC427" s="31"/>
      <c r="ID427" s="31"/>
      <c r="IE427" s="31"/>
      <c r="IF427" s="31"/>
      <c r="IG427" s="31"/>
      <c r="IH427" s="31"/>
      <c r="II427" s="31"/>
      <c r="IJ427" s="31"/>
      <c r="IK427" s="31"/>
      <c r="IL427" s="31"/>
      <c r="IM427" s="31"/>
      <c r="IN427" s="31"/>
      <c r="IO427" s="31"/>
      <c r="IP427" s="31"/>
      <c r="IQ427" s="31"/>
      <c r="IR427" s="31"/>
      <c r="IS427" s="31"/>
      <c r="IT427" s="31"/>
      <c r="IU427" s="31"/>
      <c r="IV427" s="31"/>
    </row>
    <row r="428" spans="1:256" s="227" customFormat="1" ht="12.75">
      <c r="A428" s="33"/>
      <c r="C428" s="31"/>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c r="IR428" s="31"/>
      <c r="IS428" s="31"/>
      <c r="IT428" s="31"/>
      <c r="IU428" s="31"/>
      <c r="IV428" s="31"/>
    </row>
    <row r="429" spans="1:256" s="227"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7"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7"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7"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7"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7"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7"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7"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7"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7"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7"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7"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7"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7"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7"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7"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7"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7"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7"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7"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7"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7"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7"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7"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7"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7"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7"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7"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7"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7"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7"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7"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7"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7"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7"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7"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7"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7"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7"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7"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7"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7"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7"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7"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7"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7"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7"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7"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7"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7"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7"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7"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7"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7"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7"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7"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7"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7"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7"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7"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7"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7"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7"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7"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7"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7"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7"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7"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7"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7"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7"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7"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7"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7"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7"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7"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7"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7"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7"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7"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7"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7"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7"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7"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7"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7"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7"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7"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7"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7"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7"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7"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7"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7"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7"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7"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7"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7"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7"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7"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7"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7"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7"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7"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7"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7"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7"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7"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7"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7"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7"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7"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7"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7"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7"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7"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7"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7"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7"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7"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7"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7"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7"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7"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7"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7"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7"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7"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7"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7"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7"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7"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7"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7"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7"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7"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7"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7"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7"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7"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7"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7"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7"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7"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7"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7"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7"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7"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7"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7"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7"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7"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7"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7"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7"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7"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7"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7"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7"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7"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7"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7"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7"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7"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7"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7"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7"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7"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7"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7"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7"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7"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7"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7"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7"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7"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7"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7"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7"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7"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7"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7"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7"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7"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7"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7"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7"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7"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7"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7"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7"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7"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7"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7"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7"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7"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7"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7"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7"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7"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7"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7"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7"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7"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7"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7"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7"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7"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7"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7"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7"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7"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7"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7"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7"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7"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7"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7"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7"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7"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7"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7"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7"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7"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7"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7"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7"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7"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7"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7"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7"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7"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7"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7"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7"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7"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7"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7"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7"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7"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7"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7"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7"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7"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7"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7"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7"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7"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7"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7"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7"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7"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7"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7"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7"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7"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7"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7"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7"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7"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7"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7"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7"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7"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7"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7"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7"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7"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7"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7"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7"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7"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7"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7"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7"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7"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7"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7"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7"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7"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7"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7"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7"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7"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7"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7"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7"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7"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7"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7"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7"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7"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7"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7"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7"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7"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7"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7"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7"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7"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7"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7"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7"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7"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7"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7"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7"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7"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7"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7"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7"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7"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7"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7"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7"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7"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7"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7"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7"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7"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7"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7"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7"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7"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7"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7"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7"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7"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7"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7"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7"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7"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7"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7"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7"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7"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7"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7"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7"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7"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7"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7"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7"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7"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7"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7"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7"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7"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7"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7"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7"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7"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7"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7"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7"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7"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7"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sheetData>
  <sheetProtection/>
  <mergeCells count="11">
    <mergeCell ref="A1:C1"/>
    <mergeCell ref="A2:C2"/>
    <mergeCell ref="A3:C3"/>
    <mergeCell ref="A6:C6"/>
    <mergeCell ref="A8:C8"/>
    <mergeCell ref="A9:C9"/>
    <mergeCell ref="A11:A13"/>
    <mergeCell ref="B11:B13"/>
    <mergeCell ref="C11:C13"/>
    <mergeCell ref="A4:C4"/>
    <mergeCell ref="A5:C5"/>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4">
      <selection activeCell="L13" sqref="L13"/>
    </sheetView>
  </sheetViews>
  <sheetFormatPr defaultColWidth="9.140625" defaultRowHeight="15"/>
  <cols>
    <col min="1" max="1" width="49.28125" style="148" customWidth="1"/>
    <col min="2" max="2" width="5.28125" style="148" customWidth="1"/>
    <col min="3" max="7" width="4.28125" style="148" customWidth="1"/>
    <col min="8" max="8" width="6.57421875" style="148" customWidth="1"/>
    <col min="9" max="9" width="7.421875" style="148" customWidth="1"/>
    <col min="10" max="10" width="11.57421875" style="148" customWidth="1"/>
    <col min="11" max="11" width="10.7109375" style="148" customWidth="1"/>
    <col min="12" max="16384" width="9.140625" style="148" customWidth="1"/>
  </cols>
  <sheetData>
    <row r="1" spans="1:10" s="146" customFormat="1" ht="13.5" customHeight="1">
      <c r="A1" s="145"/>
      <c r="B1" s="290" t="s">
        <v>652</v>
      </c>
      <c r="C1" s="291"/>
      <c r="D1" s="291"/>
      <c r="E1" s="291"/>
      <c r="F1" s="291"/>
      <c r="G1" s="291"/>
      <c r="H1" s="291"/>
      <c r="I1" s="291"/>
      <c r="J1" s="291"/>
    </row>
    <row r="2" spans="1:10" s="146" customFormat="1" ht="13.5" customHeight="1">
      <c r="A2" s="288" t="s">
        <v>189</v>
      </c>
      <c r="B2" s="289"/>
      <c r="C2" s="289"/>
      <c r="D2" s="289"/>
      <c r="E2" s="289"/>
      <c r="F2" s="289"/>
      <c r="G2" s="289"/>
      <c r="H2" s="289"/>
      <c r="I2" s="289"/>
      <c r="J2" s="289"/>
    </row>
    <row r="3" spans="1:10" s="146" customFormat="1" ht="13.5" customHeight="1">
      <c r="A3" s="288" t="s">
        <v>185</v>
      </c>
      <c r="B3" s="289"/>
      <c r="C3" s="289"/>
      <c r="D3" s="289"/>
      <c r="E3" s="289"/>
      <c r="F3" s="289"/>
      <c r="G3" s="289"/>
      <c r="H3" s="289"/>
      <c r="I3" s="289"/>
      <c r="J3" s="289"/>
    </row>
    <row r="4" spans="1:10" s="146" customFormat="1" ht="13.5" customHeight="1">
      <c r="A4" s="288" t="s">
        <v>186</v>
      </c>
      <c r="B4" s="289"/>
      <c r="C4" s="289"/>
      <c r="D4" s="289"/>
      <c r="E4" s="289"/>
      <c r="F4" s="289"/>
      <c r="G4" s="289"/>
      <c r="H4" s="289"/>
      <c r="I4" s="289"/>
      <c r="J4" s="289"/>
    </row>
    <row r="5" spans="1:10" s="146" customFormat="1" ht="13.5" customHeight="1">
      <c r="A5" s="288" t="s">
        <v>187</v>
      </c>
      <c r="B5" s="289"/>
      <c r="C5" s="289"/>
      <c r="D5" s="289"/>
      <c r="E5" s="289"/>
      <c r="F5" s="289"/>
      <c r="G5" s="289"/>
      <c r="H5" s="289"/>
      <c r="I5" s="289"/>
      <c r="J5" s="289"/>
    </row>
    <row r="6" spans="1:10" s="146" customFormat="1" ht="13.5" customHeight="1">
      <c r="A6" s="288" t="s">
        <v>707</v>
      </c>
      <c r="B6" s="289"/>
      <c r="C6" s="289"/>
      <c r="D6" s="289"/>
      <c r="E6" s="289"/>
      <c r="F6" s="289"/>
      <c r="G6" s="289"/>
      <c r="H6" s="289"/>
      <c r="I6" s="289"/>
      <c r="J6" s="289"/>
    </row>
    <row r="7" spans="1:10" s="146" customFormat="1" ht="5.25" customHeight="1">
      <c r="A7" s="147"/>
      <c r="B7" s="147"/>
      <c r="C7" s="147"/>
      <c r="D7" s="147"/>
      <c r="E7" s="147"/>
      <c r="F7" s="147"/>
      <c r="G7" s="147"/>
      <c r="H7" s="147"/>
      <c r="I7" s="147"/>
      <c r="J7" s="147"/>
    </row>
    <row r="8" ht="12.75" hidden="1"/>
    <row r="9" spans="1:10" ht="37.5" customHeight="1">
      <c r="A9" s="285" t="s">
        <v>385</v>
      </c>
      <c r="B9" s="285"/>
      <c r="C9" s="285"/>
      <c r="D9" s="285"/>
      <c r="E9" s="285"/>
      <c r="F9" s="285"/>
      <c r="G9" s="285"/>
      <c r="H9" s="285"/>
      <c r="I9" s="285"/>
      <c r="J9" s="285"/>
    </row>
    <row r="10" spans="1:10" ht="7.5" customHeight="1">
      <c r="A10" s="285"/>
      <c r="B10" s="285"/>
      <c r="C10" s="285"/>
      <c r="D10" s="285"/>
      <c r="E10" s="285"/>
      <c r="F10" s="285"/>
      <c r="G10" s="285"/>
      <c r="H10" s="285"/>
      <c r="I10" s="285"/>
      <c r="J10" s="285"/>
    </row>
    <row r="11" spans="9:11" ht="12.75" customHeight="1" hidden="1">
      <c r="I11" s="149"/>
      <c r="J11" s="149" t="s">
        <v>25</v>
      </c>
      <c r="K11" s="150"/>
    </row>
    <row r="12" spans="1:10" ht="12.75" customHeight="1">
      <c r="A12" s="286" t="s">
        <v>386</v>
      </c>
      <c r="B12" s="286" t="s">
        <v>387</v>
      </c>
      <c r="C12" s="286"/>
      <c r="D12" s="286"/>
      <c r="E12" s="286"/>
      <c r="F12" s="286"/>
      <c r="G12" s="286"/>
      <c r="H12" s="286"/>
      <c r="I12" s="286"/>
      <c r="J12" s="287" t="s">
        <v>366</v>
      </c>
    </row>
    <row r="13" spans="1:10" ht="109.5" customHeight="1">
      <c r="A13" s="286"/>
      <c r="B13" s="151" t="s">
        <v>388</v>
      </c>
      <c r="C13" s="151" t="s">
        <v>389</v>
      </c>
      <c r="D13" s="151" t="s">
        <v>390</v>
      </c>
      <c r="E13" s="151" t="s">
        <v>391</v>
      </c>
      <c r="F13" s="151" t="s">
        <v>392</v>
      </c>
      <c r="G13" s="151" t="s">
        <v>393</v>
      </c>
      <c r="H13" s="151" t="s">
        <v>394</v>
      </c>
      <c r="I13" s="152" t="s">
        <v>395</v>
      </c>
      <c r="J13" s="287"/>
    </row>
    <row r="14" spans="1:10" ht="28.5" customHeight="1" hidden="1">
      <c r="A14" s="153" t="s">
        <v>396</v>
      </c>
      <c r="B14" s="154" t="s">
        <v>194</v>
      </c>
      <c r="C14" s="154" t="s">
        <v>26</v>
      </c>
      <c r="D14" s="154" t="s">
        <v>27</v>
      </c>
      <c r="E14" s="154" t="s">
        <v>273</v>
      </c>
      <c r="F14" s="154" t="s">
        <v>273</v>
      </c>
      <c r="G14" s="154" t="s">
        <v>273</v>
      </c>
      <c r="H14" s="154" t="s">
        <v>397</v>
      </c>
      <c r="I14" s="154" t="s">
        <v>28</v>
      </c>
      <c r="J14" s="155">
        <f>J15-J18</f>
        <v>0</v>
      </c>
    </row>
    <row r="15" spans="1:10" ht="42" customHeight="1" hidden="1">
      <c r="A15" s="153" t="s">
        <v>398</v>
      </c>
      <c r="B15" s="154" t="s">
        <v>194</v>
      </c>
      <c r="C15" s="154" t="s">
        <v>26</v>
      </c>
      <c r="D15" s="154" t="s">
        <v>27</v>
      </c>
      <c r="E15" s="154" t="s">
        <v>273</v>
      </c>
      <c r="F15" s="154" t="s">
        <v>273</v>
      </c>
      <c r="G15" s="154" t="s">
        <v>273</v>
      </c>
      <c r="H15" s="154" t="s">
        <v>397</v>
      </c>
      <c r="I15" s="156">
        <v>700</v>
      </c>
      <c r="J15" s="155">
        <f>J16</f>
        <v>0</v>
      </c>
    </row>
    <row r="16" spans="1:10" ht="41.25" customHeight="1" hidden="1">
      <c r="A16" s="157" t="s">
        <v>399</v>
      </c>
      <c r="B16" s="154" t="s">
        <v>194</v>
      </c>
      <c r="C16" s="154" t="s">
        <v>26</v>
      </c>
      <c r="D16" s="154" t="s">
        <v>27</v>
      </c>
      <c r="E16" s="154" t="s">
        <v>273</v>
      </c>
      <c r="F16" s="154" t="s">
        <v>273</v>
      </c>
      <c r="G16" s="154" t="s">
        <v>273</v>
      </c>
      <c r="H16" s="154" t="s">
        <v>397</v>
      </c>
      <c r="I16" s="156">
        <v>710</v>
      </c>
      <c r="J16" s="155">
        <f>J17</f>
        <v>0</v>
      </c>
    </row>
    <row r="17" spans="1:10" ht="41.25" customHeight="1" hidden="1">
      <c r="A17" s="157" t="s">
        <v>400</v>
      </c>
      <c r="B17" s="154" t="s">
        <v>194</v>
      </c>
      <c r="C17" s="154" t="s">
        <v>26</v>
      </c>
      <c r="D17" s="154" t="s">
        <v>27</v>
      </c>
      <c r="E17" s="154" t="s">
        <v>273</v>
      </c>
      <c r="F17" s="154" t="s">
        <v>273</v>
      </c>
      <c r="G17" s="154" t="s">
        <v>29</v>
      </c>
      <c r="H17" s="154" t="s">
        <v>397</v>
      </c>
      <c r="I17" s="156">
        <v>710</v>
      </c>
      <c r="J17" s="155">
        <v>0</v>
      </c>
    </row>
    <row r="18" spans="1:10" ht="42" customHeight="1" hidden="1">
      <c r="A18" s="153" t="s">
        <v>401</v>
      </c>
      <c r="B18" s="154" t="s">
        <v>194</v>
      </c>
      <c r="C18" s="154" t="s">
        <v>26</v>
      </c>
      <c r="D18" s="154" t="s">
        <v>27</v>
      </c>
      <c r="E18" s="154" t="s">
        <v>273</v>
      </c>
      <c r="F18" s="154" t="s">
        <v>273</v>
      </c>
      <c r="G18" s="154" t="s">
        <v>273</v>
      </c>
      <c r="H18" s="154" t="s">
        <v>397</v>
      </c>
      <c r="I18" s="156">
        <v>800</v>
      </c>
      <c r="J18" s="155">
        <f>J19</f>
        <v>0</v>
      </c>
    </row>
    <row r="19" spans="1:10" ht="41.25" customHeight="1" hidden="1">
      <c r="A19" s="157" t="s">
        <v>402</v>
      </c>
      <c r="B19" s="154" t="s">
        <v>194</v>
      </c>
      <c r="C19" s="154" t="s">
        <v>26</v>
      </c>
      <c r="D19" s="154" t="s">
        <v>27</v>
      </c>
      <c r="E19" s="154" t="s">
        <v>273</v>
      </c>
      <c r="F19" s="154" t="s">
        <v>273</v>
      </c>
      <c r="G19" s="154" t="s">
        <v>273</v>
      </c>
      <c r="H19" s="154" t="s">
        <v>397</v>
      </c>
      <c r="I19" s="156">
        <v>810</v>
      </c>
      <c r="J19" s="155">
        <v>0</v>
      </c>
    </row>
    <row r="20" spans="1:12" ht="42" customHeight="1" hidden="1">
      <c r="A20" s="157" t="s">
        <v>403</v>
      </c>
      <c r="B20" s="154" t="s">
        <v>194</v>
      </c>
      <c r="C20" s="154" t="s">
        <v>26</v>
      </c>
      <c r="D20" s="154" t="s">
        <v>27</v>
      </c>
      <c r="E20" s="154" t="s">
        <v>273</v>
      </c>
      <c r="F20" s="154" t="s">
        <v>273</v>
      </c>
      <c r="G20" s="154" t="s">
        <v>29</v>
      </c>
      <c r="H20" s="154" t="s">
        <v>397</v>
      </c>
      <c r="I20" s="156">
        <v>810</v>
      </c>
      <c r="J20" s="155">
        <v>0</v>
      </c>
      <c r="L20" s="158"/>
    </row>
    <row r="21" spans="1:10" ht="27" customHeight="1">
      <c r="A21" s="153" t="s">
        <v>404</v>
      </c>
      <c r="B21" s="154" t="s">
        <v>194</v>
      </c>
      <c r="C21" s="154" t="s">
        <v>26</v>
      </c>
      <c r="D21" s="154" t="s">
        <v>30</v>
      </c>
      <c r="E21" s="154" t="s">
        <v>273</v>
      </c>
      <c r="F21" s="154" t="s">
        <v>273</v>
      </c>
      <c r="G21" s="154" t="s">
        <v>273</v>
      </c>
      <c r="H21" s="154" t="s">
        <v>397</v>
      </c>
      <c r="I21" s="154" t="s">
        <v>28</v>
      </c>
      <c r="J21" s="155">
        <f>J26-J22</f>
        <v>12902.162750000018</v>
      </c>
    </row>
    <row r="22" spans="1:10" ht="15" customHeight="1">
      <c r="A22" s="159" t="s">
        <v>405</v>
      </c>
      <c r="B22" s="154" t="s">
        <v>194</v>
      </c>
      <c r="C22" s="154" t="s">
        <v>26</v>
      </c>
      <c r="D22" s="154" t="s">
        <v>30</v>
      </c>
      <c r="E22" s="154" t="s">
        <v>31</v>
      </c>
      <c r="F22" s="154" t="s">
        <v>273</v>
      </c>
      <c r="G22" s="154" t="s">
        <v>273</v>
      </c>
      <c r="H22" s="154" t="s">
        <v>397</v>
      </c>
      <c r="I22" s="154" t="s">
        <v>32</v>
      </c>
      <c r="J22" s="155">
        <f>J23</f>
        <v>57687.87699999999</v>
      </c>
    </row>
    <row r="23" spans="1:10" ht="15" customHeight="1">
      <c r="A23" s="159" t="s">
        <v>406</v>
      </c>
      <c r="B23" s="154" t="s">
        <v>194</v>
      </c>
      <c r="C23" s="154" t="s">
        <v>26</v>
      </c>
      <c r="D23" s="154" t="s">
        <v>30</v>
      </c>
      <c r="E23" s="154" t="s">
        <v>31</v>
      </c>
      <c r="F23" s="154" t="s">
        <v>26</v>
      </c>
      <c r="G23" s="154" t="s">
        <v>273</v>
      </c>
      <c r="H23" s="154" t="s">
        <v>397</v>
      </c>
      <c r="I23" s="154" t="s">
        <v>32</v>
      </c>
      <c r="J23" s="155">
        <f>J24</f>
        <v>57687.87699999999</v>
      </c>
    </row>
    <row r="24" spans="1:10" ht="15" customHeight="1">
      <c r="A24" s="159" t="s">
        <v>407</v>
      </c>
      <c r="B24" s="154" t="s">
        <v>194</v>
      </c>
      <c r="C24" s="154" t="s">
        <v>26</v>
      </c>
      <c r="D24" s="154" t="s">
        <v>30</v>
      </c>
      <c r="E24" s="154" t="s">
        <v>31</v>
      </c>
      <c r="F24" s="154" t="s">
        <v>26</v>
      </c>
      <c r="G24" s="154" t="s">
        <v>273</v>
      </c>
      <c r="H24" s="154" t="s">
        <v>397</v>
      </c>
      <c r="I24" s="154" t="s">
        <v>408</v>
      </c>
      <c r="J24" s="155">
        <f>J25</f>
        <v>57687.87699999999</v>
      </c>
    </row>
    <row r="25" spans="1:10" ht="28.5" customHeight="1">
      <c r="A25" s="159" t="s">
        <v>409</v>
      </c>
      <c r="B25" s="154" t="s">
        <v>194</v>
      </c>
      <c r="C25" s="154" t="s">
        <v>26</v>
      </c>
      <c r="D25" s="154" t="s">
        <v>30</v>
      </c>
      <c r="E25" s="154" t="s">
        <v>31</v>
      </c>
      <c r="F25" s="154" t="s">
        <v>26</v>
      </c>
      <c r="G25" s="154" t="s">
        <v>29</v>
      </c>
      <c r="H25" s="154" t="s">
        <v>397</v>
      </c>
      <c r="I25" s="154" t="s">
        <v>408</v>
      </c>
      <c r="J25" s="155">
        <f>'приложение 4'!C185</f>
        <v>57687.87699999999</v>
      </c>
    </row>
    <row r="26" spans="1:10" ht="15" customHeight="1">
      <c r="A26" s="159" t="s">
        <v>410</v>
      </c>
      <c r="B26" s="154" t="s">
        <v>194</v>
      </c>
      <c r="C26" s="154" t="s">
        <v>26</v>
      </c>
      <c r="D26" s="154" t="s">
        <v>30</v>
      </c>
      <c r="E26" s="154" t="s">
        <v>273</v>
      </c>
      <c r="F26" s="154" t="s">
        <v>273</v>
      </c>
      <c r="G26" s="154" t="s">
        <v>273</v>
      </c>
      <c r="H26" s="154" t="s">
        <v>397</v>
      </c>
      <c r="I26" s="154" t="s">
        <v>411</v>
      </c>
      <c r="J26" s="155">
        <f>J27</f>
        <v>70590.03975000001</v>
      </c>
    </row>
    <row r="27" spans="1:10" ht="15" customHeight="1">
      <c r="A27" s="159" t="s">
        <v>412</v>
      </c>
      <c r="B27" s="154" t="s">
        <v>194</v>
      </c>
      <c r="C27" s="154" t="s">
        <v>26</v>
      </c>
      <c r="D27" s="154" t="s">
        <v>30</v>
      </c>
      <c r="E27" s="154" t="s">
        <v>31</v>
      </c>
      <c r="F27" s="154" t="s">
        <v>273</v>
      </c>
      <c r="G27" s="154" t="s">
        <v>273</v>
      </c>
      <c r="H27" s="154" t="s">
        <v>397</v>
      </c>
      <c r="I27" s="154" t="s">
        <v>411</v>
      </c>
      <c r="J27" s="155">
        <f>J28</f>
        <v>70590.03975000001</v>
      </c>
    </row>
    <row r="28" spans="1:11" ht="15" customHeight="1">
      <c r="A28" s="159" t="s">
        <v>413</v>
      </c>
      <c r="B28" s="154" t="s">
        <v>194</v>
      </c>
      <c r="C28" s="154" t="s">
        <v>26</v>
      </c>
      <c r="D28" s="154" t="s">
        <v>30</v>
      </c>
      <c r="E28" s="154" t="s">
        <v>31</v>
      </c>
      <c r="F28" s="154" t="s">
        <v>26</v>
      </c>
      <c r="G28" s="154" t="s">
        <v>273</v>
      </c>
      <c r="H28" s="154" t="s">
        <v>397</v>
      </c>
      <c r="I28" s="154" t="s">
        <v>414</v>
      </c>
      <c r="J28" s="155">
        <f>J29</f>
        <v>70590.03975000001</v>
      </c>
      <c r="K28" s="158"/>
    </row>
    <row r="29" spans="1:11" ht="27" customHeight="1">
      <c r="A29" s="159" t="s">
        <v>415</v>
      </c>
      <c r="B29" s="154" t="s">
        <v>194</v>
      </c>
      <c r="C29" s="154" t="s">
        <v>26</v>
      </c>
      <c r="D29" s="154" t="s">
        <v>30</v>
      </c>
      <c r="E29" s="154" t="s">
        <v>31</v>
      </c>
      <c r="F29" s="154" t="s">
        <v>26</v>
      </c>
      <c r="G29" s="154" t="s">
        <v>29</v>
      </c>
      <c r="H29" s="154" t="s">
        <v>397</v>
      </c>
      <c r="I29" s="154" t="s">
        <v>414</v>
      </c>
      <c r="J29" s="155">
        <f>'приложение 6'!F206</f>
        <v>70590.03975000001</v>
      </c>
      <c r="K29" s="160"/>
    </row>
    <row r="30" spans="1:10" ht="27" customHeight="1" hidden="1">
      <c r="A30" s="159" t="s">
        <v>416</v>
      </c>
      <c r="B30" s="154" t="s">
        <v>194</v>
      </c>
      <c r="C30" s="154" t="s">
        <v>417</v>
      </c>
      <c r="D30" s="154" t="s">
        <v>418</v>
      </c>
      <c r="E30" s="154" t="s">
        <v>273</v>
      </c>
      <c r="F30" s="154" t="s">
        <v>273</v>
      </c>
      <c r="G30" s="154" t="s">
        <v>273</v>
      </c>
      <c r="H30" s="154" t="s">
        <v>397</v>
      </c>
      <c r="I30" s="154" t="s">
        <v>28</v>
      </c>
      <c r="J30" s="161">
        <f>J31</f>
        <v>0</v>
      </c>
    </row>
    <row r="31" spans="1:10" ht="29.25" customHeight="1" hidden="1">
      <c r="A31" s="159" t="s">
        <v>419</v>
      </c>
      <c r="B31" s="154" t="s">
        <v>194</v>
      </c>
      <c r="C31" s="154" t="s">
        <v>417</v>
      </c>
      <c r="D31" s="154" t="s">
        <v>420</v>
      </c>
      <c r="E31" s="154" t="s">
        <v>26</v>
      </c>
      <c r="F31" s="154" t="s">
        <v>273</v>
      </c>
      <c r="G31" s="154" t="s">
        <v>273</v>
      </c>
      <c r="H31" s="154" t="s">
        <v>397</v>
      </c>
      <c r="I31" s="154" t="s">
        <v>28</v>
      </c>
      <c r="J31" s="161">
        <f>J32</f>
        <v>0</v>
      </c>
    </row>
    <row r="32" spans="1:10" ht="30" customHeight="1" hidden="1">
      <c r="A32" s="159" t="s">
        <v>421</v>
      </c>
      <c r="B32" s="154" t="s">
        <v>194</v>
      </c>
      <c r="C32" s="154" t="s">
        <v>26</v>
      </c>
      <c r="D32" s="154" t="s">
        <v>418</v>
      </c>
      <c r="E32" s="154" t="s">
        <v>26</v>
      </c>
      <c r="F32" s="154" t="s">
        <v>273</v>
      </c>
      <c r="G32" s="154" t="s">
        <v>273</v>
      </c>
      <c r="H32" s="154" t="s">
        <v>397</v>
      </c>
      <c r="I32" s="154" t="s">
        <v>422</v>
      </c>
      <c r="J32" s="161">
        <f>J33</f>
        <v>0</v>
      </c>
    </row>
    <row r="33" spans="1:10" ht="27" customHeight="1" hidden="1">
      <c r="A33" s="159" t="s">
        <v>423</v>
      </c>
      <c r="B33" s="154" t="s">
        <v>194</v>
      </c>
      <c r="C33" s="154" t="s">
        <v>26</v>
      </c>
      <c r="D33" s="154" t="s">
        <v>418</v>
      </c>
      <c r="E33" s="154" t="s">
        <v>26</v>
      </c>
      <c r="F33" s="154" t="s">
        <v>273</v>
      </c>
      <c r="G33" s="154" t="s">
        <v>29</v>
      </c>
      <c r="H33" s="154" t="s">
        <v>397</v>
      </c>
      <c r="I33" s="154" t="s">
        <v>422</v>
      </c>
      <c r="J33" s="161">
        <v>0</v>
      </c>
    </row>
    <row r="34" spans="1:12" ht="27.75" customHeight="1">
      <c r="A34" s="159" t="s">
        <v>424</v>
      </c>
      <c r="B34" s="154" t="s">
        <v>194</v>
      </c>
      <c r="C34" s="154" t="s">
        <v>425</v>
      </c>
      <c r="D34" s="154" t="s">
        <v>273</v>
      </c>
      <c r="E34" s="154" t="s">
        <v>273</v>
      </c>
      <c r="F34" s="154" t="s">
        <v>273</v>
      </c>
      <c r="G34" s="154" t="s">
        <v>273</v>
      </c>
      <c r="H34" s="154" t="s">
        <v>397</v>
      </c>
      <c r="I34" s="154" t="s">
        <v>28</v>
      </c>
      <c r="J34" s="155">
        <f>J21</f>
        <v>12902.162750000018</v>
      </c>
      <c r="K34" s="160"/>
      <c r="L34" s="160"/>
    </row>
    <row r="35" spans="2:10" ht="12.75">
      <c r="B35" s="162"/>
      <c r="C35" s="162"/>
      <c r="D35" s="162"/>
      <c r="E35" s="162"/>
      <c r="F35" s="162"/>
      <c r="G35" s="162"/>
      <c r="H35" s="162"/>
      <c r="I35" s="162"/>
      <c r="J35" s="162"/>
    </row>
    <row r="36" spans="2:10" ht="12.75">
      <c r="B36" s="162"/>
      <c r="C36" s="162"/>
      <c r="D36" s="162"/>
      <c r="E36" s="162"/>
      <c r="F36" s="162"/>
      <c r="G36" s="162"/>
      <c r="H36" s="162"/>
      <c r="I36" s="162"/>
      <c r="J36" s="163"/>
    </row>
    <row r="37" spans="2:10" ht="12.75">
      <c r="B37" s="162"/>
      <c r="C37" s="162"/>
      <c r="D37" s="162"/>
      <c r="E37" s="162"/>
      <c r="F37" s="162"/>
      <c r="G37" s="162"/>
      <c r="H37" s="162"/>
      <c r="I37" s="162"/>
      <c r="J37" s="163"/>
    </row>
    <row r="38" spans="2:10" ht="12.75">
      <c r="B38" s="162"/>
      <c r="C38" s="162"/>
      <c r="D38" s="162"/>
      <c r="E38" s="162"/>
      <c r="F38" s="162"/>
      <c r="G38" s="162"/>
      <c r="H38" s="162"/>
      <c r="I38" s="162"/>
      <c r="J38" s="162"/>
    </row>
  </sheetData>
  <sheetProtection/>
  <mergeCells count="11">
    <mergeCell ref="B1:J1"/>
    <mergeCell ref="A2:J2"/>
    <mergeCell ref="A3:J3"/>
    <mergeCell ref="A4:J4"/>
    <mergeCell ref="A9:J9"/>
    <mergeCell ref="A10:J10"/>
    <mergeCell ref="A12:A13"/>
    <mergeCell ref="B12:I12"/>
    <mergeCell ref="J12:J13"/>
    <mergeCell ref="A5:J5"/>
    <mergeCell ref="A6:J6"/>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M212"/>
  <sheetViews>
    <sheetView view="pageBreakPreview" zoomScale="85" zoomScaleNormal="75" zoomScaleSheetLayoutView="85" zoomScalePageLayoutView="0" workbookViewId="0" topLeftCell="A1">
      <selection activeCell="L8" sqref="L8"/>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9.140625" style="57" customWidth="1"/>
    <col min="9" max="9" width="10.140625" style="57" bestFit="1" customWidth="1"/>
    <col min="10" max="16384" width="9.140625" style="57" customWidth="1"/>
  </cols>
  <sheetData>
    <row r="1" spans="2:7" ht="15.75">
      <c r="B1" s="293" t="s">
        <v>22</v>
      </c>
      <c r="C1" s="293"/>
      <c r="D1" s="293"/>
      <c r="E1" s="293"/>
      <c r="F1" s="293"/>
      <c r="G1" s="293"/>
    </row>
    <row r="2" spans="1:7" ht="15.75">
      <c r="A2" s="294" t="s">
        <v>189</v>
      </c>
      <c r="B2" s="295"/>
      <c r="C2" s="295"/>
      <c r="D2" s="295"/>
      <c r="E2" s="295"/>
      <c r="F2" s="295"/>
      <c r="G2" s="295"/>
    </row>
    <row r="3" spans="1:7" ht="15.75">
      <c r="A3" s="294" t="s">
        <v>185</v>
      </c>
      <c r="B3" s="295"/>
      <c r="C3" s="295"/>
      <c r="D3" s="295"/>
      <c r="E3" s="295"/>
      <c r="F3" s="295"/>
      <c r="G3" s="295"/>
    </row>
    <row r="4" spans="1:7" ht="15.75">
      <c r="A4" s="294" t="s">
        <v>186</v>
      </c>
      <c r="B4" s="295"/>
      <c r="C4" s="295"/>
      <c r="D4" s="295"/>
      <c r="E4" s="295"/>
      <c r="F4" s="295"/>
      <c r="G4" s="295"/>
    </row>
    <row r="5" spans="1:7" ht="15.75">
      <c r="A5" s="294" t="s">
        <v>187</v>
      </c>
      <c r="B5" s="295"/>
      <c r="C5" s="295"/>
      <c r="D5" s="295"/>
      <c r="E5" s="295"/>
      <c r="F5" s="295"/>
      <c r="G5" s="59"/>
    </row>
    <row r="6" spans="1:7" ht="15.75">
      <c r="A6" s="294" t="s">
        <v>707</v>
      </c>
      <c r="B6" s="295"/>
      <c r="C6" s="295"/>
      <c r="D6" s="295"/>
      <c r="E6" s="295"/>
      <c r="F6" s="295"/>
      <c r="G6" s="295"/>
    </row>
    <row r="7" spans="1:7" ht="15.75">
      <c r="A7" s="58"/>
      <c r="B7" s="59"/>
      <c r="C7" s="59"/>
      <c r="D7" s="59"/>
      <c r="E7" s="59"/>
      <c r="F7" s="235"/>
      <c r="G7" s="59"/>
    </row>
    <row r="8" spans="1:7" ht="15.75">
      <c r="A8" s="58"/>
      <c r="B8" s="59"/>
      <c r="C8" s="59"/>
      <c r="D8" s="59"/>
      <c r="E8" s="59"/>
      <c r="F8" s="235"/>
      <c r="G8" s="59"/>
    </row>
    <row r="9" spans="1:6" ht="82.5" customHeight="1">
      <c r="A9" s="296" t="s">
        <v>106</v>
      </c>
      <c r="B9" s="297"/>
      <c r="C9" s="297"/>
      <c r="D9" s="297"/>
      <c r="E9" s="297"/>
      <c r="F9" s="297"/>
    </row>
    <row r="10" spans="5:6" ht="15.75">
      <c r="E10" s="60"/>
      <c r="F10" s="236" t="s">
        <v>25</v>
      </c>
    </row>
    <row r="11" spans="1:7" ht="157.5">
      <c r="A11" s="61" t="s">
        <v>276</v>
      </c>
      <c r="B11" s="61" t="s">
        <v>33</v>
      </c>
      <c r="C11" s="61" t="s">
        <v>34</v>
      </c>
      <c r="D11" s="61" t="s">
        <v>35</v>
      </c>
      <c r="E11" s="61" t="s">
        <v>36</v>
      </c>
      <c r="F11" s="237" t="s">
        <v>37</v>
      </c>
      <c r="G11" s="62" t="s">
        <v>38</v>
      </c>
    </row>
    <row r="12" spans="1:6" s="66" customFormat="1" ht="15.75" customHeight="1">
      <c r="A12" s="63" t="s">
        <v>39</v>
      </c>
      <c r="B12" s="64" t="s">
        <v>26</v>
      </c>
      <c r="C12" s="64"/>
      <c r="D12" s="64"/>
      <c r="E12" s="64"/>
      <c r="F12" s="65">
        <f>F13+F21+F34+F47+F52+F57</f>
        <v>24772.26857</v>
      </c>
    </row>
    <row r="13" spans="1:7" s="66" customFormat="1" ht="42.75" customHeight="1">
      <c r="A13" s="63" t="s">
        <v>40</v>
      </c>
      <c r="B13" s="64" t="s">
        <v>26</v>
      </c>
      <c r="C13" s="64" t="s">
        <v>31</v>
      </c>
      <c r="D13" s="64"/>
      <c r="E13" s="64"/>
      <c r="F13" s="238">
        <f>F14</f>
        <v>1234.622</v>
      </c>
      <c r="G13" s="298" t="s">
        <v>41</v>
      </c>
    </row>
    <row r="14" spans="1:7" ht="25.5" customHeight="1">
      <c r="A14" s="68" t="s">
        <v>107</v>
      </c>
      <c r="B14" s="69" t="s">
        <v>26</v>
      </c>
      <c r="C14" s="69" t="s">
        <v>31</v>
      </c>
      <c r="D14" s="69" t="s">
        <v>108</v>
      </c>
      <c r="E14" s="69"/>
      <c r="F14" s="83">
        <f>F15</f>
        <v>1234.622</v>
      </c>
      <c r="G14" s="298"/>
    </row>
    <row r="15" spans="1:7" ht="63" customHeight="1">
      <c r="A15" s="68" t="s">
        <v>624</v>
      </c>
      <c r="B15" s="69" t="s">
        <v>26</v>
      </c>
      <c r="C15" s="69" t="s">
        <v>31</v>
      </c>
      <c r="D15" s="69" t="s">
        <v>622</v>
      </c>
      <c r="E15" s="69"/>
      <c r="F15" s="83">
        <f>F16+F19</f>
        <v>1234.622</v>
      </c>
      <c r="G15" s="298"/>
    </row>
    <row r="16" spans="1:7" ht="42" customHeight="1">
      <c r="A16" s="68" t="s">
        <v>638</v>
      </c>
      <c r="B16" s="69" t="s">
        <v>26</v>
      </c>
      <c r="C16" s="69" t="s">
        <v>31</v>
      </c>
      <c r="D16" s="69" t="s">
        <v>623</v>
      </c>
      <c r="E16" s="69"/>
      <c r="F16" s="83">
        <f>F17</f>
        <v>1194.622</v>
      </c>
      <c r="G16" s="298"/>
    </row>
    <row r="17" spans="1:7" ht="42" customHeight="1">
      <c r="A17" s="68" t="s">
        <v>626</v>
      </c>
      <c r="B17" s="69" t="s">
        <v>26</v>
      </c>
      <c r="C17" s="69" t="s">
        <v>31</v>
      </c>
      <c r="D17" s="69" t="s">
        <v>625</v>
      </c>
      <c r="E17" s="69"/>
      <c r="F17" s="83">
        <f>F18</f>
        <v>1194.622</v>
      </c>
      <c r="G17" s="298"/>
    </row>
    <row r="18" spans="1:7" ht="84.75" customHeight="1">
      <c r="A18" s="68" t="s">
        <v>629</v>
      </c>
      <c r="B18" s="69" t="s">
        <v>26</v>
      </c>
      <c r="C18" s="69" t="s">
        <v>31</v>
      </c>
      <c r="D18" s="69" t="s">
        <v>625</v>
      </c>
      <c r="E18" s="69" t="s">
        <v>43</v>
      </c>
      <c r="F18" s="70">
        <v>1194.622</v>
      </c>
      <c r="G18" s="299"/>
    </row>
    <row r="19" spans="1:7" ht="69.75" customHeight="1">
      <c r="A19" s="68" t="s">
        <v>628</v>
      </c>
      <c r="B19" s="69" t="s">
        <v>26</v>
      </c>
      <c r="C19" s="69" t="s">
        <v>31</v>
      </c>
      <c r="D19" s="69" t="s">
        <v>627</v>
      </c>
      <c r="E19" s="69"/>
      <c r="F19" s="70">
        <f>F20</f>
        <v>40</v>
      </c>
      <c r="G19" s="299"/>
    </row>
    <row r="20" spans="1:7" ht="85.5" customHeight="1">
      <c r="A20" s="68" t="s">
        <v>629</v>
      </c>
      <c r="B20" s="69" t="s">
        <v>26</v>
      </c>
      <c r="C20" s="69" t="s">
        <v>31</v>
      </c>
      <c r="D20" s="69" t="s">
        <v>627</v>
      </c>
      <c r="E20" s="69" t="s">
        <v>43</v>
      </c>
      <c r="F20" s="70">
        <f>20+20</f>
        <v>40</v>
      </c>
      <c r="G20" s="299"/>
    </row>
    <row r="21" spans="1:7" s="66" customFormat="1" ht="47.25">
      <c r="A21" s="72" t="s">
        <v>46</v>
      </c>
      <c r="B21" s="64" t="s">
        <v>26</v>
      </c>
      <c r="C21" s="64" t="s">
        <v>27</v>
      </c>
      <c r="D21" s="64"/>
      <c r="E21" s="64"/>
      <c r="F21" s="73">
        <f>F22</f>
        <v>2095.8671999999997</v>
      </c>
      <c r="G21" s="74"/>
    </row>
    <row r="22" spans="1:7" ht="15.75">
      <c r="A22" s="68" t="s">
        <v>107</v>
      </c>
      <c r="B22" s="69" t="s">
        <v>26</v>
      </c>
      <c r="C22" s="69" t="s">
        <v>27</v>
      </c>
      <c r="D22" s="69" t="s">
        <v>108</v>
      </c>
      <c r="E22" s="69"/>
      <c r="F22" s="70">
        <f>F23</f>
        <v>2095.8671999999997</v>
      </c>
      <c r="G22" s="76"/>
    </row>
    <row r="23" spans="1:7" ht="31.5">
      <c r="A23" s="68" t="s">
        <v>635</v>
      </c>
      <c r="B23" s="69" t="s">
        <v>26</v>
      </c>
      <c r="C23" s="69" t="s">
        <v>27</v>
      </c>
      <c r="D23" s="69" t="s">
        <v>630</v>
      </c>
      <c r="E23" s="69"/>
      <c r="F23" s="70">
        <f>F24+F27+F32</f>
        <v>2095.8671999999997</v>
      </c>
      <c r="G23" s="76"/>
    </row>
    <row r="24" spans="1:7" ht="31.5">
      <c r="A24" s="68" t="s">
        <v>638</v>
      </c>
      <c r="B24" s="69" t="s">
        <v>26</v>
      </c>
      <c r="C24" s="69" t="s">
        <v>27</v>
      </c>
      <c r="D24" s="69" t="s">
        <v>631</v>
      </c>
      <c r="E24" s="69"/>
      <c r="F24" s="70">
        <f>F25</f>
        <v>978</v>
      </c>
      <c r="G24" s="76"/>
    </row>
    <row r="25" spans="1:7" ht="59.25" customHeight="1">
      <c r="A25" s="68" t="s">
        <v>636</v>
      </c>
      <c r="B25" s="69" t="s">
        <v>26</v>
      </c>
      <c r="C25" s="69" t="s">
        <v>27</v>
      </c>
      <c r="D25" s="69" t="s">
        <v>632</v>
      </c>
      <c r="E25" s="69"/>
      <c r="F25" s="70">
        <f>F26</f>
        <v>978</v>
      </c>
      <c r="G25" s="76"/>
    </row>
    <row r="26" spans="1:7" ht="78.75" customHeight="1">
      <c r="A26" s="68" t="s">
        <v>629</v>
      </c>
      <c r="B26" s="69" t="s">
        <v>26</v>
      </c>
      <c r="C26" s="69" t="s">
        <v>27</v>
      </c>
      <c r="D26" s="69" t="s">
        <v>632</v>
      </c>
      <c r="E26" s="69" t="s">
        <v>43</v>
      </c>
      <c r="F26" s="70">
        <v>978</v>
      </c>
      <c r="G26" s="76"/>
    </row>
    <row r="27" spans="1:7" ht="59.25" customHeight="1">
      <c r="A27" s="68" t="s">
        <v>638</v>
      </c>
      <c r="B27" s="69" t="s">
        <v>26</v>
      </c>
      <c r="C27" s="69" t="s">
        <v>27</v>
      </c>
      <c r="D27" s="69" t="s">
        <v>633</v>
      </c>
      <c r="E27" s="69"/>
      <c r="F27" s="70">
        <f>F28+F30</f>
        <v>1102.8672</v>
      </c>
      <c r="G27" s="76"/>
    </row>
    <row r="28" spans="1:7" ht="59.25" customHeight="1">
      <c r="A28" s="68" t="s">
        <v>637</v>
      </c>
      <c r="B28" s="69" t="s">
        <v>26</v>
      </c>
      <c r="C28" s="69" t="s">
        <v>27</v>
      </c>
      <c r="D28" s="69" t="s">
        <v>634</v>
      </c>
      <c r="E28" s="69"/>
      <c r="F28" s="70">
        <f>F29</f>
        <v>1092.8672</v>
      </c>
      <c r="G28" s="76"/>
    </row>
    <row r="29" spans="1:9" ht="59.25" customHeight="1">
      <c r="A29" s="68" t="s">
        <v>629</v>
      </c>
      <c r="B29" s="69" t="s">
        <v>26</v>
      </c>
      <c r="C29" s="69" t="s">
        <v>27</v>
      </c>
      <c r="D29" s="69" t="s">
        <v>634</v>
      </c>
      <c r="E29" s="69" t="s">
        <v>43</v>
      </c>
      <c r="F29" s="70">
        <f>839.4+253.4672</f>
        <v>1092.8672</v>
      </c>
      <c r="G29" s="76"/>
      <c r="I29" s="76"/>
    </row>
    <row r="30" spans="1:7" ht="59.25" customHeight="1">
      <c r="A30" s="68" t="s">
        <v>642</v>
      </c>
      <c r="B30" s="69" t="s">
        <v>26</v>
      </c>
      <c r="C30" s="69" t="s">
        <v>27</v>
      </c>
      <c r="D30" s="69" t="s">
        <v>640</v>
      </c>
      <c r="E30" s="69"/>
      <c r="F30" s="70">
        <f>F31</f>
        <v>10</v>
      </c>
      <c r="G30" s="76"/>
    </row>
    <row r="31" spans="1:7" ht="59.25" customHeight="1">
      <c r="A31" s="68" t="s">
        <v>641</v>
      </c>
      <c r="B31" s="69" t="s">
        <v>26</v>
      </c>
      <c r="C31" s="69" t="s">
        <v>27</v>
      </c>
      <c r="D31" s="69" t="s">
        <v>640</v>
      </c>
      <c r="E31" s="69" t="s">
        <v>45</v>
      </c>
      <c r="F31" s="70">
        <v>10</v>
      </c>
      <c r="G31" s="76"/>
    </row>
    <row r="32" spans="1:7" ht="89.25" customHeight="1">
      <c r="A32" s="68" t="s">
        <v>114</v>
      </c>
      <c r="B32" s="69" t="s">
        <v>26</v>
      </c>
      <c r="C32" s="69" t="s">
        <v>27</v>
      </c>
      <c r="D32" s="69" t="s">
        <v>639</v>
      </c>
      <c r="E32" s="69"/>
      <c r="F32" s="70">
        <f>F33</f>
        <v>15</v>
      </c>
      <c r="G32" s="76"/>
    </row>
    <row r="33" spans="1:7" ht="89.25" customHeight="1">
      <c r="A33" s="68" t="s">
        <v>42</v>
      </c>
      <c r="B33" s="69" t="s">
        <v>26</v>
      </c>
      <c r="C33" s="69" t="s">
        <v>27</v>
      </c>
      <c r="D33" s="69" t="s">
        <v>639</v>
      </c>
      <c r="E33" s="69" t="s">
        <v>43</v>
      </c>
      <c r="F33" s="70">
        <v>15</v>
      </c>
      <c r="G33" s="76"/>
    </row>
    <row r="34" spans="1:7" s="82" customFormat="1" ht="94.5" customHeight="1">
      <c r="A34" s="79" t="s">
        <v>49</v>
      </c>
      <c r="B34" s="80" t="s">
        <v>26</v>
      </c>
      <c r="C34" s="80" t="s">
        <v>50</v>
      </c>
      <c r="D34" s="64"/>
      <c r="E34" s="80"/>
      <c r="F34" s="238">
        <f>F35</f>
        <v>8246.630000000001</v>
      </c>
      <c r="G34" s="81"/>
    </row>
    <row r="35" spans="1:7" s="67" customFormat="1" ht="31.5" customHeight="1">
      <c r="A35" s="68" t="s">
        <v>107</v>
      </c>
      <c r="B35" s="69" t="s">
        <v>26</v>
      </c>
      <c r="C35" s="69" t="s">
        <v>50</v>
      </c>
      <c r="D35" s="69" t="s">
        <v>108</v>
      </c>
      <c r="E35" s="69"/>
      <c r="F35" s="83">
        <f>F36</f>
        <v>8246.630000000001</v>
      </c>
      <c r="G35" s="71"/>
    </row>
    <row r="36" spans="1:7" s="67" customFormat="1" ht="58.5" customHeight="1">
      <c r="A36" s="68" t="s">
        <v>624</v>
      </c>
      <c r="B36" s="69" t="s">
        <v>26</v>
      </c>
      <c r="C36" s="69" t="s">
        <v>50</v>
      </c>
      <c r="D36" s="69" t="s">
        <v>622</v>
      </c>
      <c r="E36" s="69"/>
      <c r="F36" s="83">
        <f>F37+F45+F42</f>
        <v>8246.630000000001</v>
      </c>
      <c r="G36" s="71"/>
    </row>
    <row r="37" spans="1:7" s="67" customFormat="1" ht="31.5" customHeight="1">
      <c r="A37" s="68" t="s">
        <v>638</v>
      </c>
      <c r="B37" s="69" t="s">
        <v>26</v>
      </c>
      <c r="C37" s="69" t="s">
        <v>50</v>
      </c>
      <c r="D37" s="69" t="s">
        <v>643</v>
      </c>
      <c r="E37" s="69"/>
      <c r="F37" s="83">
        <f>F38+F41</f>
        <v>7953.63</v>
      </c>
      <c r="G37" s="71"/>
    </row>
    <row r="38" spans="1:7" s="67" customFormat="1" ht="31.5" customHeight="1">
      <c r="A38" s="68" t="s">
        <v>637</v>
      </c>
      <c r="B38" s="69" t="s">
        <v>26</v>
      </c>
      <c r="C38" s="69" t="s">
        <v>50</v>
      </c>
      <c r="D38" s="69" t="s">
        <v>644</v>
      </c>
      <c r="E38" s="69"/>
      <c r="F38" s="83">
        <f>F39</f>
        <v>7933.63</v>
      </c>
      <c r="G38" s="71"/>
    </row>
    <row r="39" spans="1:7" s="67" customFormat="1" ht="104.25" customHeight="1">
      <c r="A39" s="68" t="s">
        <v>629</v>
      </c>
      <c r="B39" s="69" t="s">
        <v>26</v>
      </c>
      <c r="C39" s="69" t="s">
        <v>50</v>
      </c>
      <c r="D39" s="69" t="s">
        <v>644</v>
      </c>
      <c r="E39" s="69" t="s">
        <v>43</v>
      </c>
      <c r="F39" s="83">
        <f>7802.63+131</f>
        <v>7933.63</v>
      </c>
      <c r="G39" s="71"/>
    </row>
    <row r="40" spans="1:7" s="67" customFormat="1" ht="57" customHeight="1">
      <c r="A40" s="68" t="s">
        <v>646</v>
      </c>
      <c r="B40" s="69" t="s">
        <v>26</v>
      </c>
      <c r="C40" s="69" t="s">
        <v>50</v>
      </c>
      <c r="D40" s="69" t="s">
        <v>645</v>
      </c>
      <c r="E40" s="69"/>
      <c r="F40" s="83">
        <f>F41</f>
        <v>20</v>
      </c>
      <c r="G40" s="71"/>
    </row>
    <row r="41" spans="1:7" s="67" customFormat="1" ht="72" customHeight="1">
      <c r="A41" s="68" t="s">
        <v>641</v>
      </c>
      <c r="B41" s="69" t="s">
        <v>26</v>
      </c>
      <c r="C41" s="69" t="s">
        <v>50</v>
      </c>
      <c r="D41" s="69" t="s">
        <v>645</v>
      </c>
      <c r="E41" s="69" t="s">
        <v>45</v>
      </c>
      <c r="F41" s="83">
        <v>20</v>
      </c>
      <c r="G41" s="71"/>
    </row>
    <row r="42" spans="1:7" s="67" customFormat="1" ht="72" customHeight="1">
      <c r="A42" s="68" t="s">
        <v>660</v>
      </c>
      <c r="B42" s="69" t="s">
        <v>26</v>
      </c>
      <c r="C42" s="69" t="s">
        <v>50</v>
      </c>
      <c r="D42" s="69" t="s">
        <v>658</v>
      </c>
      <c r="E42" s="69"/>
      <c r="F42" s="83">
        <f>F43</f>
        <v>190</v>
      </c>
      <c r="G42" s="71"/>
    </row>
    <row r="43" spans="1:7" s="67" customFormat="1" ht="118.5" customHeight="1">
      <c r="A43" s="68" t="s">
        <v>659</v>
      </c>
      <c r="B43" s="69" t="s">
        <v>26</v>
      </c>
      <c r="C43" s="69" t="s">
        <v>50</v>
      </c>
      <c r="D43" s="69" t="s">
        <v>657</v>
      </c>
      <c r="E43" s="69"/>
      <c r="F43" s="83">
        <f>F44</f>
        <v>190</v>
      </c>
      <c r="G43" s="71"/>
    </row>
    <row r="44" spans="1:7" s="67" customFormat="1" ht="103.5" customHeight="1">
      <c r="A44" s="68" t="s">
        <v>629</v>
      </c>
      <c r="B44" s="69" t="s">
        <v>26</v>
      </c>
      <c r="C44" s="69" t="s">
        <v>50</v>
      </c>
      <c r="D44" s="69" t="s">
        <v>657</v>
      </c>
      <c r="E44" s="69" t="s">
        <v>43</v>
      </c>
      <c r="F44" s="83">
        <v>190</v>
      </c>
      <c r="G44" s="71"/>
    </row>
    <row r="45" spans="1:7" s="67" customFormat="1" ht="82.5" customHeight="1">
      <c r="A45" s="68" t="s">
        <v>114</v>
      </c>
      <c r="B45" s="69" t="s">
        <v>26</v>
      </c>
      <c r="C45" s="69" t="s">
        <v>50</v>
      </c>
      <c r="D45" s="69" t="s">
        <v>627</v>
      </c>
      <c r="E45" s="69"/>
      <c r="F45" s="83">
        <f>F46</f>
        <v>103</v>
      </c>
      <c r="G45" s="71"/>
    </row>
    <row r="46" spans="1:7" s="67" customFormat="1" ht="81.75" customHeight="1">
      <c r="A46" s="68" t="s">
        <v>629</v>
      </c>
      <c r="B46" s="69" t="s">
        <v>26</v>
      </c>
      <c r="C46" s="69" t="s">
        <v>50</v>
      </c>
      <c r="D46" s="69" t="s">
        <v>627</v>
      </c>
      <c r="E46" s="69" t="s">
        <v>43</v>
      </c>
      <c r="F46" s="83">
        <f>123-20</f>
        <v>103</v>
      </c>
      <c r="G46" s="71"/>
    </row>
    <row r="47" spans="1:7" s="67" customFormat="1" ht="45.75" customHeight="1">
      <c r="A47" s="63" t="s">
        <v>125</v>
      </c>
      <c r="B47" s="64" t="s">
        <v>26</v>
      </c>
      <c r="C47" s="64" t="s">
        <v>82</v>
      </c>
      <c r="D47" s="64"/>
      <c r="E47" s="64"/>
      <c r="F47" s="238">
        <f>F48</f>
        <v>420</v>
      </c>
      <c r="G47" s="71"/>
    </row>
    <row r="48" spans="1:7" s="67" customFormat="1" ht="48" customHeight="1">
      <c r="A48" s="68" t="s">
        <v>107</v>
      </c>
      <c r="B48" s="69" t="s">
        <v>26</v>
      </c>
      <c r="C48" s="69" t="s">
        <v>82</v>
      </c>
      <c r="D48" s="69" t="s">
        <v>108</v>
      </c>
      <c r="E48" s="69"/>
      <c r="F48" s="83">
        <f>F49</f>
        <v>420</v>
      </c>
      <c r="G48" s="71"/>
    </row>
    <row r="49" spans="1:7" s="67" customFormat="1" ht="60" customHeight="1">
      <c r="A49" s="68" t="s">
        <v>110</v>
      </c>
      <c r="B49" s="69" t="s">
        <v>26</v>
      </c>
      <c r="C49" s="69" t="s">
        <v>82</v>
      </c>
      <c r="D49" s="69" t="s">
        <v>109</v>
      </c>
      <c r="E49" s="69"/>
      <c r="F49" s="83">
        <f>F50</f>
        <v>420</v>
      </c>
      <c r="G49" s="71"/>
    </row>
    <row r="50" spans="1:7" s="67" customFormat="1" ht="66.75" customHeight="1">
      <c r="A50" s="68" t="s">
        <v>667</v>
      </c>
      <c r="B50" s="69" t="s">
        <v>26</v>
      </c>
      <c r="C50" s="69" t="s">
        <v>82</v>
      </c>
      <c r="D50" s="69" t="s">
        <v>666</v>
      </c>
      <c r="E50" s="69"/>
      <c r="F50" s="83">
        <f>F51</f>
        <v>420</v>
      </c>
      <c r="G50" s="71"/>
    </row>
    <row r="51" spans="1:7" s="67" customFormat="1" ht="48" customHeight="1">
      <c r="A51" s="68" t="s">
        <v>641</v>
      </c>
      <c r="B51" s="69" t="s">
        <v>26</v>
      </c>
      <c r="C51" s="69" t="s">
        <v>82</v>
      </c>
      <c r="D51" s="69" t="s">
        <v>666</v>
      </c>
      <c r="E51" s="69" t="s">
        <v>45</v>
      </c>
      <c r="F51" s="83">
        <v>420</v>
      </c>
      <c r="G51" s="71"/>
    </row>
    <row r="52" spans="1:7" s="82" customFormat="1" ht="20.25" customHeight="1">
      <c r="A52" s="84" t="s">
        <v>51</v>
      </c>
      <c r="B52" s="64" t="s">
        <v>26</v>
      </c>
      <c r="C52" s="64" t="s">
        <v>52</v>
      </c>
      <c r="D52" s="64"/>
      <c r="E52" s="64"/>
      <c r="F52" s="73">
        <f>F53</f>
        <v>12.449369999999998</v>
      </c>
      <c r="G52" s="81"/>
    </row>
    <row r="53" spans="1:7" s="67" customFormat="1" ht="18.75" customHeight="1">
      <c r="A53" s="68" t="s">
        <v>107</v>
      </c>
      <c r="B53" s="69" t="s">
        <v>26</v>
      </c>
      <c r="C53" s="69" t="s">
        <v>52</v>
      </c>
      <c r="D53" s="69" t="s">
        <v>108</v>
      </c>
      <c r="E53" s="69"/>
      <c r="F53" s="70">
        <f>F54</f>
        <v>12.449369999999998</v>
      </c>
      <c r="G53" s="71"/>
    </row>
    <row r="54" spans="1:7" s="67" customFormat="1" ht="31.5" customHeight="1">
      <c r="A54" s="68" t="s">
        <v>110</v>
      </c>
      <c r="B54" s="69" t="s">
        <v>26</v>
      </c>
      <c r="C54" s="69" t="s">
        <v>52</v>
      </c>
      <c r="D54" s="69" t="s">
        <v>109</v>
      </c>
      <c r="E54" s="69"/>
      <c r="F54" s="70">
        <f>F55</f>
        <v>12.449369999999998</v>
      </c>
      <c r="G54" s="71"/>
    </row>
    <row r="55" spans="1:7" s="67" customFormat="1" ht="38.25" customHeight="1">
      <c r="A55" s="68" t="s">
        <v>115</v>
      </c>
      <c r="B55" s="69" t="s">
        <v>26</v>
      </c>
      <c r="C55" s="69" t="s">
        <v>52</v>
      </c>
      <c r="D55" s="69" t="s">
        <v>122</v>
      </c>
      <c r="E55" s="69"/>
      <c r="F55" s="70">
        <f>F56</f>
        <v>12.449369999999998</v>
      </c>
      <c r="G55" s="71" t="s">
        <v>53</v>
      </c>
    </row>
    <row r="56" spans="1:7" s="67" customFormat="1" ht="20.25" customHeight="1">
      <c r="A56" s="85" t="s">
        <v>47</v>
      </c>
      <c r="B56" s="69" t="s">
        <v>26</v>
      </c>
      <c r="C56" s="69" t="s">
        <v>52</v>
      </c>
      <c r="D56" s="69" t="s">
        <v>122</v>
      </c>
      <c r="E56" s="69" t="s">
        <v>48</v>
      </c>
      <c r="F56" s="83">
        <f>30-17.55063</f>
        <v>12.449369999999998</v>
      </c>
      <c r="G56" s="71"/>
    </row>
    <row r="57" spans="1:7" ht="15.75">
      <c r="A57" s="72" t="s">
        <v>54</v>
      </c>
      <c r="B57" s="64" t="s">
        <v>26</v>
      </c>
      <c r="C57" s="64" t="s">
        <v>55</v>
      </c>
      <c r="D57" s="77"/>
      <c r="E57" s="69"/>
      <c r="F57" s="73">
        <f>F61+F63+F66+F69+F70+F72+F74+F77+F81+F83+F85+F86+F88</f>
        <v>12762.699999999999</v>
      </c>
      <c r="G57" s="86"/>
    </row>
    <row r="58" spans="1:7" ht="31.5">
      <c r="A58" s="85" t="s">
        <v>160</v>
      </c>
      <c r="B58" s="69" t="s">
        <v>26</v>
      </c>
      <c r="C58" s="69" t="s">
        <v>55</v>
      </c>
      <c r="D58" s="77" t="s">
        <v>162</v>
      </c>
      <c r="E58" s="69"/>
      <c r="F58" s="70">
        <f>F59</f>
        <v>4</v>
      </c>
      <c r="G58" s="86"/>
    </row>
    <row r="59" spans="1:7" ht="31.5">
      <c r="A59" s="85" t="s">
        <v>161</v>
      </c>
      <c r="B59" s="69" t="s">
        <v>26</v>
      </c>
      <c r="C59" s="69" t="s">
        <v>55</v>
      </c>
      <c r="D59" s="77" t="s">
        <v>163</v>
      </c>
      <c r="E59" s="69"/>
      <c r="F59" s="70">
        <f>F60</f>
        <v>4</v>
      </c>
      <c r="G59" s="86"/>
    </row>
    <row r="60" spans="1:7" ht="110.25">
      <c r="A60" s="75" t="s">
        <v>57</v>
      </c>
      <c r="B60" s="69" t="s">
        <v>26</v>
      </c>
      <c r="C60" s="69" t="s">
        <v>55</v>
      </c>
      <c r="D60" s="77" t="s">
        <v>164</v>
      </c>
      <c r="E60" s="69"/>
      <c r="F60" s="70">
        <f>F61</f>
        <v>4</v>
      </c>
      <c r="G60" s="86"/>
    </row>
    <row r="61" spans="1:7" ht="15.75">
      <c r="A61" s="68" t="s">
        <v>44</v>
      </c>
      <c r="B61" s="69" t="s">
        <v>26</v>
      </c>
      <c r="C61" s="69" t="s">
        <v>55</v>
      </c>
      <c r="D61" s="77" t="s">
        <v>164</v>
      </c>
      <c r="E61" s="69" t="s">
        <v>45</v>
      </c>
      <c r="F61" s="70">
        <v>4</v>
      </c>
      <c r="G61" s="86"/>
    </row>
    <row r="62" spans="1:7" ht="31.5">
      <c r="A62" s="75" t="s">
        <v>132</v>
      </c>
      <c r="B62" s="69" t="s">
        <v>26</v>
      </c>
      <c r="C62" s="69" t="s">
        <v>55</v>
      </c>
      <c r="D62" s="77" t="s">
        <v>72</v>
      </c>
      <c r="E62" s="69"/>
      <c r="F62" s="70">
        <f>F63</f>
        <v>3945</v>
      </c>
      <c r="G62" s="86"/>
    </row>
    <row r="63" spans="1:7" ht="15.75">
      <c r="A63" s="68" t="s">
        <v>44</v>
      </c>
      <c r="B63" s="69" t="s">
        <v>26</v>
      </c>
      <c r="C63" s="69" t="s">
        <v>55</v>
      </c>
      <c r="D63" s="77" t="s">
        <v>72</v>
      </c>
      <c r="E63" s="69" t="s">
        <v>45</v>
      </c>
      <c r="F63" s="83">
        <f>3945.6-0.6</f>
        <v>3945</v>
      </c>
      <c r="G63" s="86"/>
    </row>
    <row r="64" spans="1:10" s="241" customFormat="1" ht="47.25">
      <c r="A64" s="85" t="s">
        <v>133</v>
      </c>
      <c r="B64" s="77" t="s">
        <v>26</v>
      </c>
      <c r="C64" s="77" t="s">
        <v>55</v>
      </c>
      <c r="D64" s="77" t="s">
        <v>61</v>
      </c>
      <c r="E64" s="77"/>
      <c r="F64" s="83">
        <f>F66+F67</f>
        <v>80</v>
      </c>
      <c r="G64" s="245"/>
      <c r="H64" s="67"/>
      <c r="I64" s="67"/>
      <c r="J64" s="67"/>
    </row>
    <row r="65" spans="1:10" s="241" customFormat="1" ht="47.25">
      <c r="A65" s="85" t="s">
        <v>668</v>
      </c>
      <c r="B65" s="77" t="s">
        <v>26</v>
      </c>
      <c r="C65" s="77" t="s">
        <v>55</v>
      </c>
      <c r="D65" s="77" t="s">
        <v>669</v>
      </c>
      <c r="E65" s="77"/>
      <c r="F65" s="83">
        <v>80</v>
      </c>
      <c r="G65" s="245"/>
      <c r="H65" s="67"/>
      <c r="I65" s="67"/>
      <c r="J65" s="67"/>
    </row>
    <row r="66" spans="1:10" s="241" customFormat="1" ht="63">
      <c r="A66" s="85" t="s">
        <v>188</v>
      </c>
      <c r="B66" s="77" t="s">
        <v>26</v>
      </c>
      <c r="C66" s="77" t="s">
        <v>55</v>
      </c>
      <c r="D66" s="77" t="s">
        <v>669</v>
      </c>
      <c r="E66" s="77" t="s">
        <v>43</v>
      </c>
      <c r="F66" s="83">
        <f>7.5+72.5</f>
        <v>80</v>
      </c>
      <c r="G66" s="245"/>
      <c r="H66" s="67"/>
      <c r="I66" s="67"/>
      <c r="J66" s="67"/>
    </row>
    <row r="67" spans="1:7" ht="15.75">
      <c r="A67" s="68" t="s">
        <v>44</v>
      </c>
      <c r="B67" s="69" t="s">
        <v>26</v>
      </c>
      <c r="C67" s="69" t="s">
        <v>55</v>
      </c>
      <c r="D67" s="77" t="s">
        <v>669</v>
      </c>
      <c r="E67" s="69" t="s">
        <v>45</v>
      </c>
      <c r="F67" s="83">
        <f>80-F66</f>
        <v>0</v>
      </c>
      <c r="G67" s="86"/>
    </row>
    <row r="68" spans="1:7" ht="63">
      <c r="A68" s="68" t="s">
        <v>134</v>
      </c>
      <c r="B68" s="69" t="s">
        <v>26</v>
      </c>
      <c r="C68" s="69" t="s">
        <v>55</v>
      </c>
      <c r="D68" s="77" t="s">
        <v>62</v>
      </c>
      <c r="E68" s="69"/>
      <c r="F68" s="83">
        <f>F69+F70</f>
        <v>162</v>
      </c>
      <c r="G68" s="86"/>
    </row>
    <row r="69" spans="1:7" ht="78.75">
      <c r="A69" s="68" t="s">
        <v>42</v>
      </c>
      <c r="B69" s="69" t="s">
        <v>26</v>
      </c>
      <c r="C69" s="69" t="s">
        <v>55</v>
      </c>
      <c r="D69" s="77" t="s">
        <v>62</v>
      </c>
      <c r="E69" s="69" t="s">
        <v>43</v>
      </c>
      <c r="F69" s="83">
        <f>2.1+10.5+101.4-56</f>
        <v>58</v>
      </c>
      <c r="G69" s="86"/>
    </row>
    <row r="70" spans="1:7" ht="15.75">
      <c r="A70" s="68" t="s">
        <v>44</v>
      </c>
      <c r="B70" s="69" t="s">
        <v>26</v>
      </c>
      <c r="C70" s="69" t="s">
        <v>55</v>
      </c>
      <c r="D70" s="77" t="s">
        <v>62</v>
      </c>
      <c r="E70" s="77" t="s">
        <v>45</v>
      </c>
      <c r="F70" s="83">
        <f>162-F69</f>
        <v>104</v>
      </c>
      <c r="G70" s="86"/>
    </row>
    <row r="71" spans="1:10" s="241" customFormat="1" ht="63">
      <c r="A71" s="85" t="s">
        <v>135</v>
      </c>
      <c r="B71" s="77" t="s">
        <v>26</v>
      </c>
      <c r="C71" s="77" t="s">
        <v>55</v>
      </c>
      <c r="D71" s="77" t="s">
        <v>88</v>
      </c>
      <c r="E71" s="77"/>
      <c r="F71" s="83">
        <f>F72+F73</f>
        <v>1600</v>
      </c>
      <c r="G71" s="245"/>
      <c r="H71" s="292"/>
      <c r="I71" s="292"/>
      <c r="J71" s="292"/>
    </row>
    <row r="72" spans="1:10" s="241" customFormat="1" ht="15.75">
      <c r="A72" s="85" t="s">
        <v>44</v>
      </c>
      <c r="B72" s="77" t="s">
        <v>26</v>
      </c>
      <c r="C72" s="77" t="s">
        <v>55</v>
      </c>
      <c r="D72" s="77" t="s">
        <v>88</v>
      </c>
      <c r="E72" s="77" t="s">
        <v>45</v>
      </c>
      <c r="F72" s="83">
        <v>800</v>
      </c>
      <c r="G72" s="245"/>
      <c r="H72" s="246"/>
      <c r="I72" s="246"/>
      <c r="J72" s="246"/>
    </row>
    <row r="73" spans="1:10" s="241" customFormat="1" ht="47.25">
      <c r="A73" s="85" t="s">
        <v>668</v>
      </c>
      <c r="B73" s="77" t="s">
        <v>26</v>
      </c>
      <c r="C73" s="77" t="s">
        <v>55</v>
      </c>
      <c r="D73" s="77" t="s">
        <v>670</v>
      </c>
      <c r="E73" s="77"/>
      <c r="F73" s="83">
        <v>800</v>
      </c>
      <c r="G73" s="245"/>
      <c r="H73" s="67"/>
      <c r="I73" s="67"/>
      <c r="J73" s="67"/>
    </row>
    <row r="74" spans="1:10" s="241" customFormat="1" ht="15.75">
      <c r="A74" s="85" t="s">
        <v>44</v>
      </c>
      <c r="B74" s="77" t="s">
        <v>26</v>
      </c>
      <c r="C74" s="77" t="s">
        <v>55</v>
      </c>
      <c r="D74" s="77" t="s">
        <v>670</v>
      </c>
      <c r="E74" s="77" t="s">
        <v>45</v>
      </c>
      <c r="F74" s="83">
        <v>800</v>
      </c>
      <c r="G74" s="245"/>
      <c r="H74" s="67"/>
      <c r="I74" s="67"/>
      <c r="J74" s="67"/>
    </row>
    <row r="75" spans="1:7" ht="63">
      <c r="A75" s="75" t="s">
        <v>139</v>
      </c>
      <c r="B75" s="69" t="s">
        <v>26</v>
      </c>
      <c r="C75" s="69" t="s">
        <v>55</v>
      </c>
      <c r="D75" s="69" t="s">
        <v>140</v>
      </c>
      <c r="E75" s="69"/>
      <c r="F75" s="83">
        <f>F76</f>
        <v>1270</v>
      </c>
      <c r="G75" s="86"/>
    </row>
    <row r="76" spans="1:7" ht="31.5">
      <c r="A76" s="85" t="s">
        <v>673</v>
      </c>
      <c r="B76" s="69" t="s">
        <v>26</v>
      </c>
      <c r="C76" s="69" t="s">
        <v>55</v>
      </c>
      <c r="D76" s="69" t="s">
        <v>150</v>
      </c>
      <c r="E76" s="69"/>
      <c r="F76" s="83">
        <f>F77</f>
        <v>1270</v>
      </c>
      <c r="G76" s="86"/>
    </row>
    <row r="77" spans="1:7" ht="15.75">
      <c r="A77" s="68" t="s">
        <v>44</v>
      </c>
      <c r="B77" s="69" t="s">
        <v>26</v>
      </c>
      <c r="C77" s="69" t="s">
        <v>55</v>
      </c>
      <c r="D77" s="69" t="s">
        <v>150</v>
      </c>
      <c r="E77" s="69" t="s">
        <v>45</v>
      </c>
      <c r="F77" s="83">
        <v>1270</v>
      </c>
      <c r="G77" s="86"/>
    </row>
    <row r="78" spans="1:7" ht="15.75">
      <c r="A78" s="68" t="s">
        <v>107</v>
      </c>
      <c r="B78" s="69" t="s">
        <v>26</v>
      </c>
      <c r="C78" s="69" t="s">
        <v>55</v>
      </c>
      <c r="D78" s="69" t="s">
        <v>108</v>
      </c>
      <c r="E78" s="69"/>
      <c r="F78" s="70">
        <f>F80+F87</f>
        <v>5429</v>
      </c>
      <c r="G78" s="86"/>
    </row>
    <row r="79" spans="1:7" ht="47.25">
      <c r="A79" s="68" t="s">
        <v>110</v>
      </c>
      <c r="B79" s="69" t="s">
        <v>26</v>
      </c>
      <c r="C79" s="69" t="s">
        <v>55</v>
      </c>
      <c r="D79" s="69" t="s">
        <v>109</v>
      </c>
      <c r="E79" s="69"/>
      <c r="F79" s="70">
        <f>F80+F82+F87</f>
        <v>5701.7</v>
      </c>
      <c r="G79" s="86"/>
    </row>
    <row r="80" spans="1:7" ht="36" customHeight="1">
      <c r="A80" s="68" t="s">
        <v>112</v>
      </c>
      <c r="B80" s="69" t="s">
        <v>26</v>
      </c>
      <c r="C80" s="69" t="s">
        <v>55</v>
      </c>
      <c r="D80" s="69" t="s">
        <v>111</v>
      </c>
      <c r="E80" s="69"/>
      <c r="F80" s="70">
        <f>F81</f>
        <v>5231</v>
      </c>
      <c r="G80" s="86"/>
    </row>
    <row r="81" spans="1:13" ht="116.25" customHeight="1">
      <c r="A81" s="68" t="s">
        <v>42</v>
      </c>
      <c r="B81" s="69" t="s">
        <v>26</v>
      </c>
      <c r="C81" s="69" t="s">
        <v>55</v>
      </c>
      <c r="D81" s="69" t="s">
        <v>111</v>
      </c>
      <c r="E81" s="69" t="s">
        <v>43</v>
      </c>
      <c r="F81" s="70">
        <v>5231</v>
      </c>
      <c r="G81" s="86"/>
      <c r="M81" s="67"/>
    </row>
    <row r="82" spans="1:7" ht="46.5" customHeight="1">
      <c r="A82" s="68" t="s">
        <v>115</v>
      </c>
      <c r="B82" s="69" t="s">
        <v>26</v>
      </c>
      <c r="C82" s="69" t="s">
        <v>55</v>
      </c>
      <c r="D82" s="69" t="s">
        <v>122</v>
      </c>
      <c r="E82" s="69"/>
      <c r="F82" s="70">
        <f>F83+F85+F86</f>
        <v>272.7</v>
      </c>
      <c r="G82" s="86"/>
    </row>
    <row r="83" spans="1:7" ht="46.5" customHeight="1">
      <c r="A83" s="68" t="s">
        <v>42</v>
      </c>
      <c r="B83" s="69" t="s">
        <v>26</v>
      </c>
      <c r="C83" s="69" t="s">
        <v>55</v>
      </c>
      <c r="D83" s="69" t="s">
        <v>122</v>
      </c>
      <c r="E83" s="69" t="s">
        <v>43</v>
      </c>
      <c r="F83" s="70">
        <f>5+40</f>
        <v>45</v>
      </c>
      <c r="G83" s="86"/>
    </row>
    <row r="84" spans="1:7" ht="37.5" customHeight="1">
      <c r="A84" s="68" t="s">
        <v>115</v>
      </c>
      <c r="B84" s="69" t="s">
        <v>26</v>
      </c>
      <c r="C84" s="69" t="s">
        <v>55</v>
      </c>
      <c r="D84" s="69" t="s">
        <v>122</v>
      </c>
      <c r="E84" s="69"/>
      <c r="F84" s="70">
        <f>F86+F85</f>
        <v>227.7</v>
      </c>
      <c r="G84" s="86"/>
    </row>
    <row r="85" spans="1:7" ht="37.5" customHeight="1">
      <c r="A85" s="68" t="s">
        <v>44</v>
      </c>
      <c r="B85" s="69" t="s">
        <v>26</v>
      </c>
      <c r="C85" s="69" t="s">
        <v>55</v>
      </c>
      <c r="D85" s="69" t="s">
        <v>122</v>
      </c>
      <c r="E85" s="69" t="s">
        <v>45</v>
      </c>
      <c r="F85" s="70">
        <f>300+50-0.1+40-171</f>
        <v>218.89999999999998</v>
      </c>
      <c r="G85" s="86"/>
    </row>
    <row r="86" spans="1:7" ht="32.25" customHeight="1">
      <c r="A86" s="85" t="s">
        <v>47</v>
      </c>
      <c r="B86" s="69" t="s">
        <v>26</v>
      </c>
      <c r="C86" s="69" t="s">
        <v>55</v>
      </c>
      <c r="D86" s="69" t="s">
        <v>122</v>
      </c>
      <c r="E86" s="69" t="s">
        <v>48</v>
      </c>
      <c r="F86" s="70">
        <f>2.2+6.6</f>
        <v>8.8</v>
      </c>
      <c r="G86" s="86"/>
    </row>
    <row r="87" spans="1:7" ht="69" customHeight="1">
      <c r="A87" s="68" t="s">
        <v>114</v>
      </c>
      <c r="B87" s="69" t="s">
        <v>26</v>
      </c>
      <c r="C87" s="69" t="s">
        <v>55</v>
      </c>
      <c r="D87" s="69" t="s">
        <v>113</v>
      </c>
      <c r="E87" s="69"/>
      <c r="F87" s="70">
        <f>F88</f>
        <v>198</v>
      </c>
      <c r="G87" s="86"/>
    </row>
    <row r="88" spans="1:7" ht="93.75" customHeight="1">
      <c r="A88" s="68" t="s">
        <v>42</v>
      </c>
      <c r="B88" s="69" t="s">
        <v>26</v>
      </c>
      <c r="C88" s="69" t="s">
        <v>55</v>
      </c>
      <c r="D88" s="69" t="s">
        <v>113</v>
      </c>
      <c r="E88" s="69" t="s">
        <v>43</v>
      </c>
      <c r="F88" s="70">
        <v>198</v>
      </c>
      <c r="G88" s="86"/>
    </row>
    <row r="89" spans="1:7" s="66" customFormat="1" ht="15.75">
      <c r="A89" s="72" t="s">
        <v>63</v>
      </c>
      <c r="B89" s="64" t="s">
        <v>31</v>
      </c>
      <c r="C89" s="64"/>
      <c r="D89" s="64"/>
      <c r="E89" s="64"/>
      <c r="F89" s="73">
        <f>F90</f>
        <v>169.1</v>
      </c>
      <c r="G89" s="90"/>
    </row>
    <row r="90" spans="1:7" s="66" customFormat="1" ht="15.75">
      <c r="A90" s="72" t="s">
        <v>64</v>
      </c>
      <c r="B90" s="64" t="s">
        <v>31</v>
      </c>
      <c r="C90" s="64" t="s">
        <v>27</v>
      </c>
      <c r="D90" s="64"/>
      <c r="E90" s="64"/>
      <c r="F90" s="73">
        <f>F91</f>
        <v>169.1</v>
      </c>
      <c r="G90" s="90"/>
    </row>
    <row r="91" spans="1:7" ht="15.75">
      <c r="A91" s="68" t="s">
        <v>107</v>
      </c>
      <c r="B91" s="69" t="s">
        <v>31</v>
      </c>
      <c r="C91" s="69" t="s">
        <v>27</v>
      </c>
      <c r="D91" s="69" t="s">
        <v>108</v>
      </c>
      <c r="E91" s="69"/>
      <c r="F91" s="70">
        <f>F92</f>
        <v>169.1</v>
      </c>
      <c r="G91" s="88"/>
    </row>
    <row r="92" spans="1:7" ht="15.75">
      <c r="A92" s="68" t="s">
        <v>157</v>
      </c>
      <c r="B92" s="69" t="s">
        <v>31</v>
      </c>
      <c r="C92" s="69" t="s">
        <v>27</v>
      </c>
      <c r="D92" s="69" t="s">
        <v>109</v>
      </c>
      <c r="E92" s="69"/>
      <c r="F92" s="70">
        <f>F93</f>
        <v>169.1</v>
      </c>
      <c r="G92" s="88"/>
    </row>
    <row r="93" spans="1:7" ht="46.5" customHeight="1">
      <c r="A93" s="68" t="s">
        <v>158</v>
      </c>
      <c r="B93" s="69" t="s">
        <v>31</v>
      </c>
      <c r="C93" s="69" t="s">
        <v>27</v>
      </c>
      <c r="D93" s="69" t="s">
        <v>159</v>
      </c>
      <c r="E93" s="69"/>
      <c r="F93" s="70">
        <f>F94+F95</f>
        <v>169.1</v>
      </c>
      <c r="G93" s="88"/>
    </row>
    <row r="94" spans="1:7" ht="78.75">
      <c r="A94" s="68" t="s">
        <v>42</v>
      </c>
      <c r="B94" s="69" t="s">
        <v>31</v>
      </c>
      <c r="C94" s="69" t="s">
        <v>27</v>
      </c>
      <c r="D94" s="69" t="s">
        <v>159</v>
      </c>
      <c r="E94" s="69" t="s">
        <v>43</v>
      </c>
      <c r="F94" s="70">
        <f>169.1-F95</f>
        <v>164.91562</v>
      </c>
      <c r="G94" s="88"/>
    </row>
    <row r="95" spans="1:7" ht="15.75">
      <c r="A95" s="68" t="s">
        <v>44</v>
      </c>
      <c r="B95" s="69" t="s">
        <v>31</v>
      </c>
      <c r="C95" s="69" t="s">
        <v>27</v>
      </c>
      <c r="D95" s="69" t="s">
        <v>159</v>
      </c>
      <c r="E95" s="69" t="s">
        <v>45</v>
      </c>
      <c r="F95" s="70">
        <f>4.18438</f>
        <v>4.18438</v>
      </c>
      <c r="G95" s="88"/>
    </row>
    <row r="96" spans="1:7" s="66" customFormat="1" ht="31.5">
      <c r="A96" s="72" t="s">
        <v>65</v>
      </c>
      <c r="B96" s="64" t="s">
        <v>27</v>
      </c>
      <c r="C96" s="64"/>
      <c r="D96" s="64"/>
      <c r="E96" s="64"/>
      <c r="F96" s="73">
        <f>F97</f>
        <v>1018</v>
      </c>
      <c r="G96" s="90"/>
    </row>
    <row r="97" spans="1:7" s="66" customFormat="1" ht="41.25" customHeight="1">
      <c r="A97" s="72" t="s">
        <v>66</v>
      </c>
      <c r="B97" s="64" t="s">
        <v>27</v>
      </c>
      <c r="C97" s="64" t="s">
        <v>67</v>
      </c>
      <c r="D97" s="64"/>
      <c r="E97" s="64"/>
      <c r="F97" s="73">
        <f>F98</f>
        <v>1018</v>
      </c>
      <c r="G97" s="90"/>
    </row>
    <row r="98" spans="1:7" ht="126">
      <c r="A98" s="75" t="s">
        <v>155</v>
      </c>
      <c r="B98" s="69" t="s">
        <v>27</v>
      </c>
      <c r="C98" s="69" t="s">
        <v>67</v>
      </c>
      <c r="D98" s="69" t="s">
        <v>156</v>
      </c>
      <c r="E98" s="69"/>
      <c r="F98" s="83">
        <f>F99+F101+F105+F107+F109</f>
        <v>1018</v>
      </c>
      <c r="G98" s="88"/>
    </row>
    <row r="99" spans="1:7" ht="30">
      <c r="A99" s="110" t="s">
        <v>169</v>
      </c>
      <c r="B99" s="69" t="s">
        <v>27</v>
      </c>
      <c r="C99" s="69" t="s">
        <v>67</v>
      </c>
      <c r="D99" s="69" t="s">
        <v>174</v>
      </c>
      <c r="E99" s="69"/>
      <c r="F99" s="70">
        <f>F100</f>
        <v>100</v>
      </c>
      <c r="G99" s="88"/>
    </row>
    <row r="100" spans="1:7" ht="15.75">
      <c r="A100" s="68" t="s">
        <v>44</v>
      </c>
      <c r="B100" s="69" t="s">
        <v>27</v>
      </c>
      <c r="C100" s="69" t="s">
        <v>67</v>
      </c>
      <c r="D100" s="69" t="s">
        <v>174</v>
      </c>
      <c r="E100" s="69" t="s">
        <v>45</v>
      </c>
      <c r="F100" s="70">
        <v>100</v>
      </c>
      <c r="G100" s="88"/>
    </row>
    <row r="101" spans="1:7" ht="45">
      <c r="A101" s="110" t="s">
        <v>170</v>
      </c>
      <c r="B101" s="69" t="s">
        <v>27</v>
      </c>
      <c r="C101" s="69" t="s">
        <v>67</v>
      </c>
      <c r="D101" s="69" t="s">
        <v>175</v>
      </c>
      <c r="E101" s="69"/>
      <c r="F101" s="70">
        <f>F103+F104+F102</f>
        <v>320</v>
      </c>
      <c r="G101" s="88"/>
    </row>
    <row r="102" spans="1:7" ht="78.75">
      <c r="A102" s="68" t="s">
        <v>42</v>
      </c>
      <c r="B102" s="69" t="s">
        <v>27</v>
      </c>
      <c r="C102" s="69" t="s">
        <v>67</v>
      </c>
      <c r="D102" s="69" t="s">
        <v>175</v>
      </c>
      <c r="E102" s="69" t="s">
        <v>43</v>
      </c>
      <c r="F102" s="70">
        <v>30</v>
      </c>
      <c r="G102" s="88"/>
    </row>
    <row r="103" spans="1:7" ht="15.75">
      <c r="A103" s="68" t="s">
        <v>44</v>
      </c>
      <c r="B103" s="69" t="s">
        <v>27</v>
      </c>
      <c r="C103" s="69" t="s">
        <v>67</v>
      </c>
      <c r="D103" s="69" t="s">
        <v>175</v>
      </c>
      <c r="E103" s="69" t="s">
        <v>45</v>
      </c>
      <c r="F103" s="70">
        <v>40</v>
      </c>
      <c r="G103" s="88"/>
    </row>
    <row r="104" spans="1:7" ht="31.5">
      <c r="A104" s="68" t="s">
        <v>69</v>
      </c>
      <c r="B104" s="69" t="s">
        <v>27</v>
      </c>
      <c r="C104" s="69" t="s">
        <v>67</v>
      </c>
      <c r="D104" s="69" t="s">
        <v>175</v>
      </c>
      <c r="E104" s="69" t="s">
        <v>32</v>
      </c>
      <c r="F104" s="70">
        <v>250</v>
      </c>
      <c r="G104" s="88"/>
    </row>
    <row r="105" spans="1:7" ht="30">
      <c r="A105" s="110" t="s">
        <v>171</v>
      </c>
      <c r="B105" s="69" t="s">
        <v>27</v>
      </c>
      <c r="C105" s="69" t="s">
        <v>67</v>
      </c>
      <c r="D105" s="69" t="s">
        <v>176</v>
      </c>
      <c r="E105" s="69"/>
      <c r="F105" s="70">
        <f>F106</f>
        <v>314</v>
      </c>
      <c r="G105" s="88"/>
    </row>
    <row r="106" spans="1:7" ht="15.75">
      <c r="A106" s="68" t="s">
        <v>44</v>
      </c>
      <c r="B106" s="69" t="s">
        <v>27</v>
      </c>
      <c r="C106" s="69" t="s">
        <v>67</v>
      </c>
      <c r="D106" s="69" t="s">
        <v>176</v>
      </c>
      <c r="E106" s="69" t="s">
        <v>45</v>
      </c>
      <c r="F106" s="70">
        <v>314</v>
      </c>
      <c r="G106" s="88"/>
    </row>
    <row r="107" spans="1:7" ht="30">
      <c r="A107" s="110" t="s">
        <v>172</v>
      </c>
      <c r="B107" s="69" t="s">
        <v>27</v>
      </c>
      <c r="C107" s="69" t="s">
        <v>67</v>
      </c>
      <c r="D107" s="69" t="s">
        <v>177</v>
      </c>
      <c r="E107" s="69"/>
      <c r="F107" s="70">
        <f>F108</f>
        <v>174</v>
      </c>
      <c r="G107" s="88"/>
    </row>
    <row r="108" spans="1:7" ht="15.75">
      <c r="A108" s="68" t="s">
        <v>44</v>
      </c>
      <c r="B108" s="69" t="s">
        <v>27</v>
      </c>
      <c r="C108" s="69" t="s">
        <v>67</v>
      </c>
      <c r="D108" s="69" t="s">
        <v>177</v>
      </c>
      <c r="E108" s="69" t="s">
        <v>45</v>
      </c>
      <c r="F108" s="70">
        <f>174</f>
        <v>174</v>
      </c>
      <c r="G108" s="88"/>
    </row>
    <row r="109" spans="1:7" ht="15.75">
      <c r="A109" s="110" t="s">
        <v>173</v>
      </c>
      <c r="B109" s="69" t="s">
        <v>27</v>
      </c>
      <c r="C109" s="69" t="s">
        <v>67</v>
      </c>
      <c r="D109" s="69" t="s">
        <v>178</v>
      </c>
      <c r="E109" s="69"/>
      <c r="F109" s="70">
        <f>F110</f>
        <v>110</v>
      </c>
      <c r="G109" s="88"/>
    </row>
    <row r="110" spans="1:7" ht="15.75">
      <c r="A110" s="68" t="s">
        <v>44</v>
      </c>
      <c r="B110" s="69" t="s">
        <v>27</v>
      </c>
      <c r="C110" s="69" t="s">
        <v>67</v>
      </c>
      <c r="D110" s="69" t="s">
        <v>178</v>
      </c>
      <c r="E110" s="69" t="s">
        <v>45</v>
      </c>
      <c r="F110" s="70">
        <v>110</v>
      </c>
      <c r="G110" s="88"/>
    </row>
    <row r="111" spans="1:7" s="66" customFormat="1" ht="13.5" customHeight="1">
      <c r="A111" s="72" t="s">
        <v>70</v>
      </c>
      <c r="B111" s="64" t="s">
        <v>50</v>
      </c>
      <c r="C111" s="64"/>
      <c r="D111" s="64"/>
      <c r="E111" s="64"/>
      <c r="F111" s="73">
        <f>F112+F122+F129</f>
        <v>15086.1</v>
      </c>
      <c r="G111" s="92"/>
    </row>
    <row r="112" spans="1:7" s="66" customFormat="1" ht="31.5" customHeight="1">
      <c r="A112" s="72" t="s">
        <v>71</v>
      </c>
      <c r="B112" s="64" t="s">
        <v>50</v>
      </c>
      <c r="C112" s="64" t="s">
        <v>67</v>
      </c>
      <c r="D112" s="64"/>
      <c r="E112" s="64"/>
      <c r="F112" s="73">
        <f>F114+F115+F119+F121</f>
        <v>10599.1</v>
      </c>
      <c r="G112" s="92"/>
    </row>
    <row r="113" spans="1:7" s="66" customFormat="1" ht="56.25" customHeight="1">
      <c r="A113" s="68" t="s">
        <v>165</v>
      </c>
      <c r="B113" s="69" t="s">
        <v>50</v>
      </c>
      <c r="C113" s="69" t="s">
        <v>67</v>
      </c>
      <c r="D113" s="77" t="s">
        <v>166</v>
      </c>
      <c r="E113" s="77"/>
      <c r="F113" s="70">
        <f>F114+F115</f>
        <v>5351.3</v>
      </c>
      <c r="G113" s="92"/>
    </row>
    <row r="114" spans="1:7" s="66" customFormat="1" ht="36" customHeight="1">
      <c r="A114" s="68" t="s">
        <v>44</v>
      </c>
      <c r="B114" s="69" t="s">
        <v>50</v>
      </c>
      <c r="C114" s="69" t="s">
        <v>67</v>
      </c>
      <c r="D114" s="77" t="s">
        <v>166</v>
      </c>
      <c r="E114" s="77" t="s">
        <v>45</v>
      </c>
      <c r="F114" s="70">
        <f>5351.3-F115</f>
        <v>4551.3</v>
      </c>
      <c r="G114" s="92"/>
    </row>
    <row r="115" spans="1:7" s="66" customFormat="1" ht="36" customHeight="1">
      <c r="A115" s="93" t="s">
        <v>47</v>
      </c>
      <c r="B115" s="69" t="s">
        <v>50</v>
      </c>
      <c r="C115" s="69" t="s">
        <v>67</v>
      </c>
      <c r="D115" s="77" t="s">
        <v>166</v>
      </c>
      <c r="E115" s="77" t="s">
        <v>48</v>
      </c>
      <c r="F115" s="70">
        <v>800</v>
      </c>
      <c r="G115" s="92"/>
    </row>
    <row r="116" spans="1:7" s="66" customFormat="1" ht="36" customHeight="1">
      <c r="A116" s="68" t="s">
        <v>107</v>
      </c>
      <c r="B116" s="69" t="s">
        <v>50</v>
      </c>
      <c r="C116" s="69" t="s">
        <v>67</v>
      </c>
      <c r="D116" s="69" t="s">
        <v>108</v>
      </c>
      <c r="E116" s="77"/>
      <c r="F116" s="70">
        <f>F117</f>
        <v>787.17</v>
      </c>
      <c r="G116" s="92"/>
    </row>
    <row r="117" spans="1:7" s="66" customFormat="1" ht="36" customHeight="1">
      <c r="A117" s="68" t="s">
        <v>157</v>
      </c>
      <c r="B117" s="69" t="s">
        <v>50</v>
      </c>
      <c r="C117" s="69" t="s">
        <v>67</v>
      </c>
      <c r="D117" s="69" t="s">
        <v>109</v>
      </c>
      <c r="E117" s="77"/>
      <c r="F117" s="70">
        <f>F118</f>
        <v>787.17</v>
      </c>
      <c r="G117" s="92"/>
    </row>
    <row r="118" spans="1:7" s="66" customFormat="1" ht="36" customHeight="1">
      <c r="A118" s="68" t="s">
        <v>115</v>
      </c>
      <c r="B118" s="69" t="s">
        <v>50</v>
      </c>
      <c r="C118" s="69" t="s">
        <v>67</v>
      </c>
      <c r="D118" s="69" t="s">
        <v>122</v>
      </c>
      <c r="E118" s="69"/>
      <c r="F118" s="70">
        <f>F119</f>
        <v>787.17</v>
      </c>
      <c r="G118" s="92"/>
    </row>
    <row r="119" spans="1:7" s="66" customFormat="1" ht="36" customHeight="1">
      <c r="A119" s="68" t="s">
        <v>44</v>
      </c>
      <c r="B119" s="69" t="s">
        <v>50</v>
      </c>
      <c r="C119" s="69" t="s">
        <v>67</v>
      </c>
      <c r="D119" s="69" t="s">
        <v>122</v>
      </c>
      <c r="E119" s="69" t="s">
        <v>45</v>
      </c>
      <c r="F119" s="70">
        <f>787.17</f>
        <v>787.17</v>
      </c>
      <c r="G119" s="92"/>
    </row>
    <row r="120" spans="1:7" s="66" customFormat="1" ht="47.25" customHeight="1">
      <c r="A120" s="68" t="s">
        <v>664</v>
      </c>
      <c r="B120" s="69" t="s">
        <v>50</v>
      </c>
      <c r="C120" s="69" t="s">
        <v>67</v>
      </c>
      <c r="D120" s="69" t="s">
        <v>665</v>
      </c>
      <c r="E120" s="69"/>
      <c r="F120" s="70">
        <f>F121</f>
        <v>4460.63</v>
      </c>
      <c r="G120" s="92"/>
    </row>
    <row r="121" spans="1:7" s="66" customFormat="1" ht="25.5" customHeight="1">
      <c r="A121" s="68" t="s">
        <v>44</v>
      </c>
      <c r="B121" s="69" t="s">
        <v>50</v>
      </c>
      <c r="C121" s="69" t="s">
        <v>67</v>
      </c>
      <c r="D121" s="69" t="s">
        <v>665</v>
      </c>
      <c r="E121" s="69" t="s">
        <v>45</v>
      </c>
      <c r="F121" s="70">
        <v>4460.63</v>
      </c>
      <c r="G121" s="92"/>
    </row>
    <row r="122" spans="1:7" s="66" customFormat="1" ht="15.75">
      <c r="A122" s="72" t="s">
        <v>73</v>
      </c>
      <c r="B122" s="64" t="s">
        <v>50</v>
      </c>
      <c r="C122" s="64" t="s">
        <v>29</v>
      </c>
      <c r="D122" s="64"/>
      <c r="E122" s="64"/>
      <c r="F122" s="73">
        <f>F123+F127</f>
        <v>12</v>
      </c>
      <c r="G122" s="92"/>
    </row>
    <row r="123" spans="1:7" s="66" customFormat="1" ht="15.75">
      <c r="A123" s="75" t="s">
        <v>144</v>
      </c>
      <c r="B123" s="69" t="s">
        <v>50</v>
      </c>
      <c r="C123" s="69" t="s">
        <v>29</v>
      </c>
      <c r="D123" s="69" t="s">
        <v>145</v>
      </c>
      <c r="E123" s="64"/>
      <c r="F123" s="70">
        <f>F124</f>
        <v>11.4</v>
      </c>
      <c r="G123" s="92"/>
    </row>
    <row r="124" spans="1:7" s="66" customFormat="1" ht="47.25">
      <c r="A124" s="68" t="s">
        <v>146</v>
      </c>
      <c r="B124" s="69" t="s">
        <v>50</v>
      </c>
      <c r="C124" s="69" t="s">
        <v>29</v>
      </c>
      <c r="D124" s="69" t="s">
        <v>147</v>
      </c>
      <c r="E124" s="77"/>
      <c r="F124" s="70">
        <f>F125</f>
        <v>11.4</v>
      </c>
      <c r="G124" s="92"/>
    </row>
    <row r="125" spans="1:7" s="66" customFormat="1" ht="63">
      <c r="A125" s="68" t="s">
        <v>24</v>
      </c>
      <c r="B125" s="69" t="s">
        <v>50</v>
      </c>
      <c r="C125" s="69" t="s">
        <v>29</v>
      </c>
      <c r="D125" s="69" t="s">
        <v>148</v>
      </c>
      <c r="E125" s="77"/>
      <c r="F125" s="70">
        <f>F126</f>
        <v>11.4</v>
      </c>
      <c r="G125" s="92"/>
    </row>
    <row r="126" spans="1:7" s="66" customFormat="1" ht="15.75">
      <c r="A126" s="68" t="s">
        <v>44</v>
      </c>
      <c r="B126" s="69" t="s">
        <v>50</v>
      </c>
      <c r="C126" s="69" t="s">
        <v>29</v>
      </c>
      <c r="D126" s="69" t="s">
        <v>148</v>
      </c>
      <c r="E126" s="77" t="s">
        <v>45</v>
      </c>
      <c r="F126" s="70">
        <v>11.4</v>
      </c>
      <c r="G126" s="92"/>
    </row>
    <row r="127" spans="1:7" s="66" customFormat="1" ht="47.25">
      <c r="A127" s="68" t="s">
        <v>149</v>
      </c>
      <c r="B127" s="69" t="s">
        <v>50</v>
      </c>
      <c r="C127" s="69" t="s">
        <v>29</v>
      </c>
      <c r="D127" s="69" t="s">
        <v>72</v>
      </c>
      <c r="E127" s="77"/>
      <c r="F127" s="70">
        <f>F128</f>
        <v>0.6</v>
      </c>
      <c r="G127" s="92"/>
    </row>
    <row r="128" spans="1:7" s="66" customFormat="1" ht="15.75">
      <c r="A128" s="68" t="s">
        <v>44</v>
      </c>
      <c r="B128" s="69" t="s">
        <v>50</v>
      </c>
      <c r="C128" s="69" t="s">
        <v>29</v>
      </c>
      <c r="D128" s="69" t="s">
        <v>72</v>
      </c>
      <c r="E128" s="77" t="s">
        <v>45</v>
      </c>
      <c r="F128" s="70">
        <v>0.6</v>
      </c>
      <c r="G128" s="92"/>
    </row>
    <row r="129" spans="1:7" s="66" customFormat="1" ht="15.75">
      <c r="A129" s="72" t="s">
        <v>74</v>
      </c>
      <c r="B129" s="64" t="s">
        <v>50</v>
      </c>
      <c r="C129" s="64" t="s">
        <v>75</v>
      </c>
      <c r="D129" s="64"/>
      <c r="E129" s="64"/>
      <c r="F129" s="73">
        <f>F131+F134+F136+F140+F141</f>
        <v>4475</v>
      </c>
      <c r="G129" s="92"/>
    </row>
    <row r="130" spans="1:7" s="66" customFormat="1" ht="47.25">
      <c r="A130" s="68" t="s">
        <v>136</v>
      </c>
      <c r="B130" s="69" t="s">
        <v>50</v>
      </c>
      <c r="C130" s="69" t="s">
        <v>75</v>
      </c>
      <c r="D130" s="69" t="s">
        <v>84</v>
      </c>
      <c r="E130" s="69"/>
      <c r="F130" s="70">
        <f>F131</f>
        <v>630</v>
      </c>
      <c r="G130" s="92"/>
    </row>
    <row r="131" spans="1:7" s="66" customFormat="1" ht="15.75">
      <c r="A131" s="68" t="s">
        <v>44</v>
      </c>
      <c r="B131" s="69" t="s">
        <v>50</v>
      </c>
      <c r="C131" s="69" t="s">
        <v>75</v>
      </c>
      <c r="D131" s="69" t="s">
        <v>84</v>
      </c>
      <c r="E131" s="77" t="s">
        <v>45</v>
      </c>
      <c r="F131" s="70">
        <f>630</f>
        <v>630</v>
      </c>
      <c r="G131" s="92"/>
    </row>
    <row r="132" spans="1:10" s="242" customFormat="1" ht="60.75" customHeight="1">
      <c r="A132" s="85" t="s">
        <v>137</v>
      </c>
      <c r="B132" s="77" t="s">
        <v>50</v>
      </c>
      <c r="C132" s="77" t="s">
        <v>75</v>
      </c>
      <c r="D132" s="77" t="s">
        <v>76</v>
      </c>
      <c r="E132" s="77"/>
      <c r="F132" s="83">
        <f>F133+F136+F134</f>
        <v>3800</v>
      </c>
      <c r="G132" s="247"/>
      <c r="H132" s="82"/>
      <c r="I132" s="82"/>
      <c r="J132" s="82"/>
    </row>
    <row r="133" spans="1:10" s="242" customFormat="1" ht="78.75">
      <c r="A133" s="85" t="s">
        <v>42</v>
      </c>
      <c r="B133" s="77" t="s">
        <v>50</v>
      </c>
      <c r="C133" s="77" t="s">
        <v>75</v>
      </c>
      <c r="D133" s="77" t="s">
        <v>76</v>
      </c>
      <c r="E133" s="77"/>
      <c r="F133" s="83"/>
      <c r="G133" s="247"/>
      <c r="H133" s="82"/>
      <c r="I133" s="82"/>
      <c r="J133" s="82"/>
    </row>
    <row r="134" spans="1:10" s="242" customFormat="1" ht="15.75">
      <c r="A134" s="85" t="s">
        <v>44</v>
      </c>
      <c r="B134" s="77" t="s">
        <v>50</v>
      </c>
      <c r="C134" s="77" t="s">
        <v>75</v>
      </c>
      <c r="D134" s="77" t="s">
        <v>76</v>
      </c>
      <c r="E134" s="77" t="s">
        <v>45</v>
      </c>
      <c r="F134" s="83">
        <v>1700</v>
      </c>
      <c r="G134" s="247"/>
      <c r="H134" s="82"/>
      <c r="I134" s="82"/>
      <c r="J134" s="82"/>
    </row>
    <row r="135" spans="1:10" s="242" customFormat="1" ht="47.25">
      <c r="A135" s="93" t="s">
        <v>668</v>
      </c>
      <c r="B135" s="77" t="s">
        <v>50</v>
      </c>
      <c r="C135" s="77" t="s">
        <v>75</v>
      </c>
      <c r="D135" s="77" t="s">
        <v>671</v>
      </c>
      <c r="E135" s="77"/>
      <c r="F135" s="83">
        <v>2100</v>
      </c>
      <c r="G135" s="247"/>
      <c r="H135" s="82"/>
      <c r="I135" s="82"/>
      <c r="J135" s="82"/>
    </row>
    <row r="136" spans="1:10" s="242" customFormat="1" ht="27" customHeight="1">
      <c r="A136" s="85" t="s">
        <v>44</v>
      </c>
      <c r="B136" s="77" t="s">
        <v>50</v>
      </c>
      <c r="C136" s="77" t="s">
        <v>75</v>
      </c>
      <c r="D136" s="77" t="s">
        <v>671</v>
      </c>
      <c r="E136" s="77" t="s">
        <v>45</v>
      </c>
      <c r="F136" s="83">
        <v>2100</v>
      </c>
      <c r="G136" s="247"/>
      <c r="H136" s="82"/>
      <c r="I136" s="82"/>
      <c r="J136" s="82"/>
    </row>
    <row r="137" spans="1:7" s="66" customFormat="1" ht="27" customHeight="1">
      <c r="A137" s="68" t="s">
        <v>107</v>
      </c>
      <c r="B137" s="69" t="s">
        <v>50</v>
      </c>
      <c r="C137" s="69" t="s">
        <v>75</v>
      </c>
      <c r="D137" s="69" t="s">
        <v>108</v>
      </c>
      <c r="E137" s="77"/>
      <c r="F137" s="70">
        <f>F138</f>
        <v>45</v>
      </c>
      <c r="G137" s="92"/>
    </row>
    <row r="138" spans="1:7" s="66" customFormat="1" ht="27" customHeight="1">
      <c r="A138" s="68" t="s">
        <v>157</v>
      </c>
      <c r="B138" s="69" t="s">
        <v>50</v>
      </c>
      <c r="C138" s="69" t="s">
        <v>75</v>
      </c>
      <c r="D138" s="69" t="s">
        <v>109</v>
      </c>
      <c r="E138" s="77"/>
      <c r="F138" s="70">
        <f>F139</f>
        <v>45</v>
      </c>
      <c r="G138" s="92"/>
    </row>
    <row r="139" spans="1:7" s="66" customFormat="1" ht="47.25" customHeight="1">
      <c r="A139" s="68" t="s">
        <v>115</v>
      </c>
      <c r="B139" s="69" t="s">
        <v>50</v>
      </c>
      <c r="C139" s="69" t="s">
        <v>75</v>
      </c>
      <c r="D139" s="69" t="s">
        <v>122</v>
      </c>
      <c r="E139" s="69"/>
      <c r="F139" s="70">
        <f>F140+F141</f>
        <v>45</v>
      </c>
      <c r="G139" s="92"/>
    </row>
    <row r="140" spans="1:7" s="66" customFormat="1" ht="96.75" customHeight="1">
      <c r="A140" s="68" t="s">
        <v>42</v>
      </c>
      <c r="B140" s="69" t="s">
        <v>50</v>
      </c>
      <c r="C140" s="69" t="s">
        <v>75</v>
      </c>
      <c r="D140" s="69" t="s">
        <v>122</v>
      </c>
      <c r="E140" s="69" t="s">
        <v>43</v>
      </c>
      <c r="F140" s="70">
        <f>5+40</f>
        <v>45</v>
      </c>
      <c r="G140" s="92"/>
    </row>
    <row r="141" spans="1:7" s="66" customFormat="1" ht="36.75" customHeight="1">
      <c r="A141" s="68" t="s">
        <v>44</v>
      </c>
      <c r="B141" s="69" t="s">
        <v>50</v>
      </c>
      <c r="C141" s="69" t="s">
        <v>75</v>
      </c>
      <c r="D141" s="69" t="s">
        <v>122</v>
      </c>
      <c r="E141" s="69" t="s">
        <v>45</v>
      </c>
      <c r="F141" s="70">
        <v>0</v>
      </c>
      <c r="G141" s="92"/>
    </row>
    <row r="142" spans="1:7" s="66" customFormat="1" ht="15.75">
      <c r="A142" s="72" t="s">
        <v>77</v>
      </c>
      <c r="B142" s="64" t="s">
        <v>30</v>
      </c>
      <c r="C142" s="64"/>
      <c r="D142" s="64"/>
      <c r="E142" s="64"/>
      <c r="F142" s="73">
        <f>F143+F147+F165+F173</f>
        <v>20885.271180000003</v>
      </c>
      <c r="G142" s="74"/>
    </row>
    <row r="143" spans="1:7" s="66" customFormat="1" ht="24" customHeight="1">
      <c r="A143" s="72" t="s">
        <v>78</v>
      </c>
      <c r="B143" s="64" t="s">
        <v>30</v>
      </c>
      <c r="C143" s="64" t="s">
        <v>26</v>
      </c>
      <c r="D143" s="64"/>
      <c r="E143" s="64"/>
      <c r="F143" s="73">
        <f>F145</f>
        <v>2613.626</v>
      </c>
      <c r="G143" s="74"/>
    </row>
    <row r="144" spans="1:7" ht="72" customHeight="1">
      <c r="A144" s="75" t="s">
        <v>139</v>
      </c>
      <c r="B144" s="69" t="s">
        <v>30</v>
      </c>
      <c r="C144" s="69" t="s">
        <v>26</v>
      </c>
      <c r="D144" s="69" t="s">
        <v>140</v>
      </c>
      <c r="E144" s="69"/>
      <c r="F144" s="83">
        <f>F145</f>
        <v>2613.626</v>
      </c>
      <c r="G144" s="76"/>
    </row>
    <row r="145" spans="1:7" ht="71.25" customHeight="1">
      <c r="A145" s="93" t="s">
        <v>116</v>
      </c>
      <c r="B145" s="69" t="s">
        <v>30</v>
      </c>
      <c r="C145" s="69" t="s">
        <v>26</v>
      </c>
      <c r="D145" s="69" t="s">
        <v>141</v>
      </c>
      <c r="E145" s="69"/>
      <c r="F145" s="70">
        <f>F146</f>
        <v>2613.626</v>
      </c>
      <c r="G145" s="76"/>
    </row>
    <row r="146" spans="1:7" ht="39" customHeight="1">
      <c r="A146" s="68" t="s">
        <v>44</v>
      </c>
      <c r="B146" s="69" t="s">
        <v>30</v>
      </c>
      <c r="C146" s="69" t="s">
        <v>26</v>
      </c>
      <c r="D146" s="69" t="s">
        <v>141</v>
      </c>
      <c r="E146" s="77" t="s">
        <v>45</v>
      </c>
      <c r="F146" s="70">
        <v>2613.626</v>
      </c>
      <c r="G146" s="76"/>
    </row>
    <row r="147" spans="1:7" ht="24.75" customHeight="1">
      <c r="A147" s="72" t="s">
        <v>79</v>
      </c>
      <c r="B147" s="64" t="s">
        <v>30</v>
      </c>
      <c r="C147" s="64" t="s">
        <v>31</v>
      </c>
      <c r="D147" s="64"/>
      <c r="E147" s="64"/>
      <c r="F147" s="73">
        <f>F151+F152+F154+F157+F158+F160+F164</f>
        <v>16200.39455</v>
      </c>
      <c r="G147" s="91"/>
    </row>
    <row r="148" spans="1:7" ht="33" customHeight="1">
      <c r="A148" s="75" t="s">
        <v>128</v>
      </c>
      <c r="B148" s="69" t="s">
        <v>30</v>
      </c>
      <c r="C148" s="69" t="s">
        <v>31</v>
      </c>
      <c r="D148" s="69" t="s">
        <v>127</v>
      </c>
      <c r="E148" s="77"/>
      <c r="F148" s="70">
        <f>F149</f>
        <v>7527.45955</v>
      </c>
      <c r="G148" s="91"/>
    </row>
    <row r="149" spans="1:7" ht="33" customHeight="1">
      <c r="A149" s="93" t="s">
        <v>129</v>
      </c>
      <c r="B149" s="69" t="s">
        <v>30</v>
      </c>
      <c r="C149" s="69" t="s">
        <v>31</v>
      </c>
      <c r="D149" s="69" t="s">
        <v>130</v>
      </c>
      <c r="E149" s="77"/>
      <c r="F149" s="70">
        <f>F150+F152</f>
        <v>7527.45955</v>
      </c>
      <c r="G149" s="91"/>
    </row>
    <row r="150" spans="1:7" ht="65.25" customHeight="1">
      <c r="A150" s="93" t="s">
        <v>23</v>
      </c>
      <c r="B150" s="69" t="s">
        <v>30</v>
      </c>
      <c r="C150" s="69" t="s">
        <v>31</v>
      </c>
      <c r="D150" s="69" t="s">
        <v>131</v>
      </c>
      <c r="E150" s="77"/>
      <c r="F150" s="70">
        <v>7021.58</v>
      </c>
      <c r="G150" s="91"/>
    </row>
    <row r="151" spans="1:7" ht="45" customHeight="1">
      <c r="A151" s="68" t="s">
        <v>44</v>
      </c>
      <c r="B151" s="69" t="s">
        <v>30</v>
      </c>
      <c r="C151" s="69" t="s">
        <v>31</v>
      </c>
      <c r="D151" s="69" t="s">
        <v>131</v>
      </c>
      <c r="E151" s="77" t="s">
        <v>45</v>
      </c>
      <c r="F151" s="70">
        <v>7021.58</v>
      </c>
      <c r="G151" s="91"/>
    </row>
    <row r="152" spans="1:7" ht="61.5" customHeight="1">
      <c r="A152" s="68" t="s">
        <v>661</v>
      </c>
      <c r="B152" s="69" t="s">
        <v>30</v>
      </c>
      <c r="C152" s="69" t="s">
        <v>31</v>
      </c>
      <c r="D152" s="69" t="s">
        <v>662</v>
      </c>
      <c r="E152" s="77" t="s">
        <v>45</v>
      </c>
      <c r="F152" s="70">
        <v>505.87955</v>
      </c>
      <c r="G152" s="91"/>
    </row>
    <row r="153" spans="1:7" ht="72.75" customHeight="1">
      <c r="A153" s="68" t="s">
        <v>138</v>
      </c>
      <c r="B153" s="69" t="s">
        <v>30</v>
      </c>
      <c r="C153" s="69" t="s">
        <v>31</v>
      </c>
      <c r="D153" s="69" t="s">
        <v>90</v>
      </c>
      <c r="E153" s="77"/>
      <c r="F153" s="70">
        <f>F154</f>
        <v>2461.5</v>
      </c>
      <c r="G153" s="91"/>
    </row>
    <row r="154" spans="1:7" ht="33" customHeight="1">
      <c r="A154" s="68" t="s">
        <v>44</v>
      </c>
      <c r="B154" s="69" t="s">
        <v>30</v>
      </c>
      <c r="C154" s="69" t="s">
        <v>31</v>
      </c>
      <c r="D154" s="69" t="s">
        <v>90</v>
      </c>
      <c r="E154" s="77" t="s">
        <v>45</v>
      </c>
      <c r="F154" s="70">
        <v>2461.5</v>
      </c>
      <c r="G154" s="91"/>
    </row>
    <row r="155" spans="1:7" ht="70.5" customHeight="1">
      <c r="A155" s="75" t="s">
        <v>139</v>
      </c>
      <c r="B155" s="69" t="s">
        <v>30</v>
      </c>
      <c r="C155" s="69" t="s">
        <v>31</v>
      </c>
      <c r="D155" s="69" t="s">
        <v>140</v>
      </c>
      <c r="E155" s="77"/>
      <c r="F155" s="70">
        <f>F156+F159</f>
        <v>5322.7339999999995</v>
      </c>
      <c r="G155" s="91"/>
    </row>
    <row r="156" spans="1:9" ht="33" customHeight="1">
      <c r="A156" s="85" t="s">
        <v>117</v>
      </c>
      <c r="B156" s="69" t="s">
        <v>30</v>
      </c>
      <c r="C156" s="69" t="s">
        <v>31</v>
      </c>
      <c r="D156" s="69" t="s">
        <v>142</v>
      </c>
      <c r="E156" s="77"/>
      <c r="F156" s="83">
        <f>F157+F158</f>
        <v>5103.2</v>
      </c>
      <c r="G156" s="91"/>
      <c r="I156" s="76"/>
    </row>
    <row r="157" spans="1:7" ht="33" customHeight="1">
      <c r="A157" s="68" t="s">
        <v>44</v>
      </c>
      <c r="B157" s="69" t="s">
        <v>30</v>
      </c>
      <c r="C157" s="69" t="s">
        <v>31</v>
      </c>
      <c r="D157" s="69" t="s">
        <v>142</v>
      </c>
      <c r="E157" s="77" t="s">
        <v>45</v>
      </c>
      <c r="F157" s="70">
        <f>5103.2-F158</f>
        <v>1603.1999999999998</v>
      </c>
      <c r="G157" s="91"/>
    </row>
    <row r="158" spans="1:7" ht="33" customHeight="1">
      <c r="A158" s="93" t="s">
        <v>47</v>
      </c>
      <c r="B158" s="69" t="s">
        <v>30</v>
      </c>
      <c r="C158" s="69" t="s">
        <v>31</v>
      </c>
      <c r="D158" s="69" t="s">
        <v>142</v>
      </c>
      <c r="E158" s="77" t="s">
        <v>48</v>
      </c>
      <c r="F158" s="70">
        <f>3500</f>
        <v>3500</v>
      </c>
      <c r="G158" s="91"/>
    </row>
    <row r="159" spans="1:7" ht="33" customHeight="1">
      <c r="A159" s="85" t="s">
        <v>152</v>
      </c>
      <c r="B159" s="69" t="s">
        <v>30</v>
      </c>
      <c r="C159" s="69" t="s">
        <v>31</v>
      </c>
      <c r="D159" s="69" t="s">
        <v>151</v>
      </c>
      <c r="E159" s="77"/>
      <c r="F159" s="83">
        <f>F160</f>
        <v>219.534</v>
      </c>
      <c r="G159" s="91"/>
    </row>
    <row r="160" spans="1:7" ht="33" customHeight="1">
      <c r="A160" s="68" t="s">
        <v>44</v>
      </c>
      <c r="B160" s="69" t="s">
        <v>30</v>
      </c>
      <c r="C160" s="69" t="s">
        <v>31</v>
      </c>
      <c r="D160" s="69" t="s">
        <v>151</v>
      </c>
      <c r="E160" s="77" t="s">
        <v>45</v>
      </c>
      <c r="F160" s="70">
        <v>219.534</v>
      </c>
      <c r="G160" s="91"/>
    </row>
    <row r="161" spans="1:7" ht="33" customHeight="1">
      <c r="A161" s="68" t="s">
        <v>107</v>
      </c>
      <c r="B161" s="69" t="s">
        <v>30</v>
      </c>
      <c r="C161" s="69" t="s">
        <v>31</v>
      </c>
      <c r="D161" s="69" t="s">
        <v>108</v>
      </c>
      <c r="E161" s="77"/>
      <c r="F161" s="70">
        <f>F162</f>
        <v>888.701</v>
      </c>
      <c r="G161" s="91"/>
    </row>
    <row r="162" spans="1:7" ht="46.5" customHeight="1">
      <c r="A162" s="68" t="s">
        <v>110</v>
      </c>
      <c r="B162" s="69" t="s">
        <v>30</v>
      </c>
      <c r="C162" s="69" t="s">
        <v>31</v>
      </c>
      <c r="D162" s="69" t="s">
        <v>109</v>
      </c>
      <c r="E162" s="77"/>
      <c r="F162" s="70">
        <f>F163</f>
        <v>888.701</v>
      </c>
      <c r="G162" s="91"/>
    </row>
    <row r="163" spans="1:7" ht="39.75" customHeight="1">
      <c r="A163" s="68" t="s">
        <v>115</v>
      </c>
      <c r="B163" s="69" t="s">
        <v>30</v>
      </c>
      <c r="C163" s="69" t="s">
        <v>31</v>
      </c>
      <c r="D163" s="69" t="s">
        <v>122</v>
      </c>
      <c r="E163" s="77"/>
      <c r="F163" s="70">
        <f>F164</f>
        <v>888.701</v>
      </c>
      <c r="G163" s="91"/>
    </row>
    <row r="164" spans="1:7" ht="33" customHeight="1">
      <c r="A164" s="68" t="s">
        <v>44</v>
      </c>
      <c r="B164" s="69" t="s">
        <v>30</v>
      </c>
      <c r="C164" s="69" t="s">
        <v>31</v>
      </c>
      <c r="D164" s="69" t="s">
        <v>122</v>
      </c>
      <c r="E164" s="77" t="s">
        <v>45</v>
      </c>
      <c r="F164" s="70">
        <f>100+788.701</f>
        <v>888.701</v>
      </c>
      <c r="G164" s="91"/>
    </row>
    <row r="165" spans="1:7" s="66" customFormat="1" ht="21" customHeight="1">
      <c r="A165" s="72" t="s">
        <v>80</v>
      </c>
      <c r="B165" s="64" t="s">
        <v>30</v>
      </c>
      <c r="C165" s="64" t="s">
        <v>27</v>
      </c>
      <c r="D165" s="64"/>
      <c r="E165" s="64"/>
      <c r="F165" s="73">
        <f>F166+F172</f>
        <v>1607.55063</v>
      </c>
      <c r="G165" s="92"/>
    </row>
    <row r="166" spans="1:8" s="66" customFormat="1" ht="58.5" customHeight="1">
      <c r="A166" s="75" t="s">
        <v>154</v>
      </c>
      <c r="B166" s="69" t="s">
        <v>30</v>
      </c>
      <c r="C166" s="69" t="s">
        <v>27</v>
      </c>
      <c r="D166" s="69" t="s">
        <v>153</v>
      </c>
      <c r="E166" s="69"/>
      <c r="F166" s="70">
        <f>F167+F168</f>
        <v>1590</v>
      </c>
      <c r="G166" s="76"/>
      <c r="H166" s="76"/>
    </row>
    <row r="167" spans="1:8" s="66" customFormat="1" ht="15.75">
      <c r="A167" s="68" t="s">
        <v>44</v>
      </c>
      <c r="B167" s="69" t="s">
        <v>30</v>
      </c>
      <c r="C167" s="69" t="s">
        <v>27</v>
      </c>
      <c r="D167" s="69" t="s">
        <v>153</v>
      </c>
      <c r="E167" s="69" t="s">
        <v>45</v>
      </c>
      <c r="F167" s="70">
        <f>1590-F168</f>
        <v>1220</v>
      </c>
      <c r="G167" s="76"/>
      <c r="H167" s="76"/>
    </row>
    <row r="168" spans="1:9" s="66" customFormat="1" ht="15.75">
      <c r="A168" s="93" t="s">
        <v>47</v>
      </c>
      <c r="B168" s="69" t="s">
        <v>30</v>
      </c>
      <c r="C168" s="69" t="s">
        <v>27</v>
      </c>
      <c r="D168" s="69" t="s">
        <v>166</v>
      </c>
      <c r="E168" s="69" t="s">
        <v>48</v>
      </c>
      <c r="F168" s="70">
        <v>370</v>
      </c>
      <c r="G168" s="76"/>
      <c r="H168" s="76"/>
      <c r="I168" s="74"/>
    </row>
    <row r="169" spans="1:9" s="66" customFormat="1" ht="15.75">
      <c r="A169" s="93" t="s">
        <v>107</v>
      </c>
      <c r="B169" s="69" t="s">
        <v>30</v>
      </c>
      <c r="C169" s="69" t="s">
        <v>27</v>
      </c>
      <c r="D169" s="69" t="s">
        <v>108</v>
      </c>
      <c r="E169" s="69"/>
      <c r="F169" s="70">
        <f>F170</f>
        <v>17.55063</v>
      </c>
      <c r="G169" s="76"/>
      <c r="H169" s="76"/>
      <c r="I169" s="74"/>
    </row>
    <row r="170" spans="1:9" s="66" customFormat="1" ht="47.25">
      <c r="A170" s="68" t="s">
        <v>110</v>
      </c>
      <c r="B170" s="69" t="s">
        <v>30</v>
      </c>
      <c r="C170" s="69" t="s">
        <v>27</v>
      </c>
      <c r="D170" s="69" t="s">
        <v>109</v>
      </c>
      <c r="E170" s="69"/>
      <c r="F170" s="70">
        <f>F171</f>
        <v>17.55063</v>
      </c>
      <c r="G170" s="76"/>
      <c r="H170" s="76"/>
      <c r="I170" s="74"/>
    </row>
    <row r="171" spans="1:9" s="66" customFormat="1" ht="31.5">
      <c r="A171" s="93" t="s">
        <v>115</v>
      </c>
      <c r="B171" s="69" t="s">
        <v>30</v>
      </c>
      <c r="C171" s="69" t="s">
        <v>27</v>
      </c>
      <c r="D171" s="69" t="s">
        <v>122</v>
      </c>
      <c r="E171" s="69"/>
      <c r="F171" s="70">
        <f>F172</f>
        <v>17.55063</v>
      </c>
      <c r="G171" s="76"/>
      <c r="H171" s="76"/>
      <c r="I171" s="74"/>
    </row>
    <row r="172" spans="1:8" s="66" customFormat="1" ht="15.75">
      <c r="A172" s="68" t="s">
        <v>44</v>
      </c>
      <c r="B172" s="69" t="s">
        <v>30</v>
      </c>
      <c r="C172" s="69" t="s">
        <v>27</v>
      </c>
      <c r="D172" s="69" t="s">
        <v>122</v>
      </c>
      <c r="E172" s="69" t="s">
        <v>45</v>
      </c>
      <c r="F172" s="70">
        <v>17.55063</v>
      </c>
      <c r="G172" s="76"/>
      <c r="H172" s="76"/>
    </row>
    <row r="173" spans="1:13" s="66" customFormat="1" ht="31.5">
      <c r="A173" s="113" t="s">
        <v>101</v>
      </c>
      <c r="B173" s="64" t="s">
        <v>30</v>
      </c>
      <c r="C173" s="64" t="s">
        <v>30</v>
      </c>
      <c r="D173" s="69"/>
      <c r="E173" s="69"/>
      <c r="F173" s="73">
        <f>F178+F174</f>
        <v>463.7</v>
      </c>
      <c r="G173" s="76"/>
      <c r="H173" s="76"/>
      <c r="M173" s="57"/>
    </row>
    <row r="174" spans="1:8" ht="15.75">
      <c r="A174" s="230" t="s">
        <v>620</v>
      </c>
      <c r="B174" s="69" t="s">
        <v>30</v>
      </c>
      <c r="C174" s="69" t="s">
        <v>30</v>
      </c>
      <c r="D174" s="69" t="s">
        <v>619</v>
      </c>
      <c r="E174" s="69"/>
      <c r="F174" s="70">
        <f>F175</f>
        <v>50</v>
      </c>
      <c r="G174" s="76"/>
      <c r="H174" s="76"/>
    </row>
    <row r="175" spans="1:8" ht="63">
      <c r="A175" s="75" t="s">
        <v>139</v>
      </c>
      <c r="B175" s="69" t="s">
        <v>30</v>
      </c>
      <c r="C175" s="69" t="s">
        <v>30</v>
      </c>
      <c r="D175" s="69" t="s">
        <v>140</v>
      </c>
      <c r="E175" s="69"/>
      <c r="F175" s="70">
        <f>F176</f>
        <v>50</v>
      </c>
      <c r="G175" s="76"/>
      <c r="H175" s="76"/>
    </row>
    <row r="176" spans="1:8" ht="47.25">
      <c r="A176" s="253" t="s">
        <v>618</v>
      </c>
      <c r="B176" s="69" t="s">
        <v>30</v>
      </c>
      <c r="C176" s="69" t="s">
        <v>30</v>
      </c>
      <c r="D176" s="69" t="s">
        <v>143</v>
      </c>
      <c r="E176" s="69"/>
      <c r="F176" s="83">
        <f>F177</f>
        <v>50</v>
      </c>
      <c r="G176" s="76"/>
      <c r="H176" s="76"/>
    </row>
    <row r="177" spans="1:8" ht="15.75">
      <c r="A177" s="68" t="s">
        <v>44</v>
      </c>
      <c r="B177" s="69" t="s">
        <v>30</v>
      </c>
      <c r="C177" s="69" t="s">
        <v>30</v>
      </c>
      <c r="D177" s="69" t="s">
        <v>143</v>
      </c>
      <c r="E177" s="69" t="s">
        <v>45</v>
      </c>
      <c r="F177" s="70">
        <v>50</v>
      </c>
      <c r="G177" s="76"/>
      <c r="H177" s="76"/>
    </row>
    <row r="178" spans="1:8" s="66" customFormat="1" ht="15.75">
      <c r="A178" s="68" t="s">
        <v>107</v>
      </c>
      <c r="B178" s="69" t="s">
        <v>30</v>
      </c>
      <c r="C178" s="69" t="s">
        <v>30</v>
      </c>
      <c r="D178" s="69" t="s">
        <v>108</v>
      </c>
      <c r="E178" s="77"/>
      <c r="F178" s="70">
        <f>F179</f>
        <v>413.7</v>
      </c>
      <c r="G178" s="76"/>
      <c r="H178" s="76"/>
    </row>
    <row r="179" spans="1:8" s="66" customFormat="1" ht="47.25">
      <c r="A179" s="68" t="s">
        <v>110</v>
      </c>
      <c r="B179" s="69" t="s">
        <v>30</v>
      </c>
      <c r="C179" s="69" t="s">
        <v>30</v>
      </c>
      <c r="D179" s="69" t="s">
        <v>109</v>
      </c>
      <c r="E179" s="77"/>
      <c r="F179" s="70">
        <f>F180</f>
        <v>413.7</v>
      </c>
      <c r="G179" s="76"/>
      <c r="H179" s="76"/>
    </row>
    <row r="180" spans="1:8" s="66" customFormat="1" ht="31.5">
      <c r="A180" s="68" t="s">
        <v>115</v>
      </c>
      <c r="B180" s="69" t="s">
        <v>30</v>
      </c>
      <c r="C180" s="69" t="s">
        <v>30</v>
      </c>
      <c r="D180" s="69" t="s">
        <v>122</v>
      </c>
      <c r="E180" s="77"/>
      <c r="F180" s="70">
        <f>F181</f>
        <v>413.7</v>
      </c>
      <c r="G180" s="76"/>
      <c r="H180" s="76"/>
    </row>
    <row r="181" spans="1:8" s="66" customFormat="1" ht="15.75">
      <c r="A181" s="68" t="s">
        <v>44</v>
      </c>
      <c r="B181" s="69" t="s">
        <v>30</v>
      </c>
      <c r="C181" s="69" t="s">
        <v>30</v>
      </c>
      <c r="D181" s="69" t="s">
        <v>122</v>
      </c>
      <c r="E181" s="77" t="s">
        <v>45</v>
      </c>
      <c r="F181" s="70">
        <f>188.4+219+6.3</f>
        <v>413.7</v>
      </c>
      <c r="G181" s="76"/>
      <c r="H181" s="76"/>
    </row>
    <row r="182" spans="1:8" s="66" customFormat="1" ht="34.5" customHeight="1">
      <c r="A182" s="72" t="s">
        <v>81</v>
      </c>
      <c r="B182" s="64" t="s">
        <v>82</v>
      </c>
      <c r="C182" s="64"/>
      <c r="D182" s="64"/>
      <c r="E182" s="64"/>
      <c r="F182" s="73">
        <f>F183</f>
        <v>550</v>
      </c>
      <c r="G182" s="74"/>
      <c r="H182" s="74"/>
    </row>
    <row r="183" spans="1:10" s="242" customFormat="1" ht="34.5" customHeight="1">
      <c r="A183" s="248" t="s">
        <v>83</v>
      </c>
      <c r="B183" s="80" t="s">
        <v>82</v>
      </c>
      <c r="C183" s="80" t="s">
        <v>82</v>
      </c>
      <c r="D183" s="80"/>
      <c r="E183" s="80"/>
      <c r="F183" s="238">
        <f>F184</f>
        <v>550</v>
      </c>
      <c r="G183" s="249"/>
      <c r="H183" s="249"/>
      <c r="I183" s="82"/>
      <c r="J183" s="82"/>
    </row>
    <row r="184" spans="1:10" s="242" customFormat="1" ht="60.75" customHeight="1">
      <c r="A184" s="250" t="s">
        <v>674</v>
      </c>
      <c r="B184" s="77" t="s">
        <v>82</v>
      </c>
      <c r="C184" s="77" t="s">
        <v>82</v>
      </c>
      <c r="D184" s="77" t="s">
        <v>59</v>
      </c>
      <c r="E184" s="77"/>
      <c r="F184" s="83">
        <f>F185</f>
        <v>550</v>
      </c>
      <c r="G184" s="251"/>
      <c r="H184" s="251"/>
      <c r="I184" s="82"/>
      <c r="J184" s="82"/>
    </row>
    <row r="185" spans="1:10" s="242" customFormat="1" ht="37.5" customHeight="1">
      <c r="A185" s="85" t="s">
        <v>44</v>
      </c>
      <c r="B185" s="77" t="s">
        <v>82</v>
      </c>
      <c r="C185" s="77" t="s">
        <v>82</v>
      </c>
      <c r="D185" s="77" t="s">
        <v>59</v>
      </c>
      <c r="E185" s="77" t="s">
        <v>45</v>
      </c>
      <c r="F185" s="83">
        <v>550</v>
      </c>
      <c r="G185" s="251"/>
      <c r="H185" s="251"/>
      <c r="I185" s="82"/>
      <c r="J185" s="82"/>
    </row>
    <row r="186" spans="1:10" s="242" customFormat="1" ht="49.5" customHeight="1">
      <c r="A186" s="248" t="s">
        <v>85</v>
      </c>
      <c r="B186" s="80" t="s">
        <v>86</v>
      </c>
      <c r="C186" s="80"/>
      <c r="D186" s="80"/>
      <c r="E186" s="80"/>
      <c r="F186" s="238">
        <f>F187</f>
        <v>2310</v>
      </c>
      <c r="G186" s="90"/>
      <c r="H186" s="82"/>
      <c r="I186" s="82"/>
      <c r="J186" s="82"/>
    </row>
    <row r="187" spans="1:8" s="66" customFormat="1" ht="19.5" customHeight="1">
      <c r="A187" s="72" t="s">
        <v>87</v>
      </c>
      <c r="B187" s="64" t="s">
        <v>86</v>
      </c>
      <c r="C187" s="64" t="s">
        <v>50</v>
      </c>
      <c r="D187" s="64"/>
      <c r="E187" s="64"/>
      <c r="F187" s="73">
        <f>F188</f>
        <v>2310</v>
      </c>
      <c r="G187" s="90"/>
      <c r="H187" s="82"/>
    </row>
    <row r="188" spans="1:7" ht="75.75" customHeight="1">
      <c r="A188" s="252" t="s">
        <v>676</v>
      </c>
      <c r="B188" s="69" t="s">
        <v>86</v>
      </c>
      <c r="C188" s="69" t="s">
        <v>50</v>
      </c>
      <c r="D188" s="69" t="s">
        <v>68</v>
      </c>
      <c r="E188" s="64"/>
      <c r="F188" s="70">
        <f>F189</f>
        <v>2310</v>
      </c>
      <c r="G188" s="86"/>
    </row>
    <row r="189" spans="1:7" ht="47.25" customHeight="1">
      <c r="A189" s="68" t="s">
        <v>44</v>
      </c>
      <c r="B189" s="69" t="s">
        <v>86</v>
      </c>
      <c r="C189" s="69" t="s">
        <v>50</v>
      </c>
      <c r="D189" s="69" t="s">
        <v>68</v>
      </c>
      <c r="E189" s="77" t="s">
        <v>45</v>
      </c>
      <c r="F189" s="70">
        <f>2310</f>
        <v>2310</v>
      </c>
      <c r="G189" s="86"/>
    </row>
    <row r="190" spans="1:7" ht="15.75">
      <c r="A190" s="72" t="s">
        <v>92</v>
      </c>
      <c r="B190" s="64" t="s">
        <v>29</v>
      </c>
      <c r="C190" s="64"/>
      <c r="D190" s="64"/>
      <c r="E190" s="64"/>
      <c r="F190" s="238">
        <f>F191</f>
        <v>6</v>
      </c>
      <c r="G190" s="88"/>
    </row>
    <row r="191" spans="1:7" ht="15.75">
      <c r="A191" s="95" t="s">
        <v>93</v>
      </c>
      <c r="B191" s="80" t="s">
        <v>29</v>
      </c>
      <c r="C191" s="80" t="s">
        <v>26</v>
      </c>
      <c r="D191" s="80"/>
      <c r="E191" s="80"/>
      <c r="F191" s="73">
        <f>F192</f>
        <v>6</v>
      </c>
      <c r="G191" s="88"/>
    </row>
    <row r="192" spans="1:7" ht="15.75">
      <c r="A192" s="78" t="s">
        <v>126</v>
      </c>
      <c r="B192" s="77" t="s">
        <v>29</v>
      </c>
      <c r="C192" s="77" t="s">
        <v>26</v>
      </c>
      <c r="D192" s="77" t="s">
        <v>109</v>
      </c>
      <c r="E192" s="77"/>
      <c r="F192" s="70">
        <f>F193</f>
        <v>6</v>
      </c>
      <c r="G192" s="88"/>
    </row>
    <row r="193" spans="1:7" ht="31.5">
      <c r="A193" s="78" t="s">
        <v>94</v>
      </c>
      <c r="B193" s="77" t="s">
        <v>29</v>
      </c>
      <c r="C193" s="77" t="s">
        <v>26</v>
      </c>
      <c r="D193" s="77" t="s">
        <v>678</v>
      </c>
      <c r="E193" s="77"/>
      <c r="F193" s="70">
        <f>F194</f>
        <v>6</v>
      </c>
      <c r="G193" s="88"/>
    </row>
    <row r="194" spans="1:7" ht="15.75">
      <c r="A194" s="78" t="s">
        <v>95</v>
      </c>
      <c r="B194" s="77" t="s">
        <v>29</v>
      </c>
      <c r="C194" s="77" t="s">
        <v>26</v>
      </c>
      <c r="D194" s="77" t="s">
        <v>678</v>
      </c>
      <c r="E194" s="77" t="s">
        <v>96</v>
      </c>
      <c r="F194" s="70">
        <v>6</v>
      </c>
      <c r="G194" s="88"/>
    </row>
    <row r="195" spans="1:7" s="66" customFormat="1" ht="31.5">
      <c r="A195" s="63" t="s">
        <v>89</v>
      </c>
      <c r="B195" s="64" t="s">
        <v>52</v>
      </c>
      <c r="C195" s="64"/>
      <c r="D195" s="80"/>
      <c r="E195" s="64"/>
      <c r="F195" s="73">
        <f>F196</f>
        <v>4815.5</v>
      </c>
      <c r="G195" s="90"/>
    </row>
    <row r="196" spans="1:7" s="66" customFormat="1" ht="33" customHeight="1">
      <c r="A196" s="63" t="s">
        <v>91</v>
      </c>
      <c r="B196" s="64" t="s">
        <v>52</v>
      </c>
      <c r="C196" s="64" t="s">
        <v>30</v>
      </c>
      <c r="D196" s="80"/>
      <c r="E196" s="64"/>
      <c r="F196" s="73">
        <f>F197</f>
        <v>4815.5</v>
      </c>
      <c r="G196" s="90"/>
    </row>
    <row r="197" spans="1:7" ht="69" customHeight="1">
      <c r="A197" s="68" t="s">
        <v>183</v>
      </c>
      <c r="B197" s="69" t="s">
        <v>52</v>
      </c>
      <c r="C197" s="69" t="s">
        <v>30</v>
      </c>
      <c r="D197" s="77" t="s">
        <v>60</v>
      </c>
      <c r="E197" s="69"/>
      <c r="F197" s="70">
        <f>F198</f>
        <v>4815.5</v>
      </c>
      <c r="G197" s="88"/>
    </row>
    <row r="198" spans="1:7" ht="30.75" customHeight="1">
      <c r="A198" s="68" t="s">
        <v>44</v>
      </c>
      <c r="B198" s="69" t="s">
        <v>52</v>
      </c>
      <c r="C198" s="69" t="s">
        <v>30</v>
      </c>
      <c r="D198" s="77" t="s">
        <v>60</v>
      </c>
      <c r="E198" s="77" t="s">
        <v>45</v>
      </c>
      <c r="F198" s="70">
        <v>4815.5</v>
      </c>
      <c r="G198" s="88"/>
    </row>
    <row r="199" spans="1:7" s="66" customFormat="1" ht="44.25" customHeight="1">
      <c r="A199" s="72" t="s">
        <v>120</v>
      </c>
      <c r="B199" s="64" t="s">
        <v>75</v>
      </c>
      <c r="C199" s="80"/>
      <c r="D199" s="80"/>
      <c r="E199" s="80"/>
      <c r="F199" s="73">
        <f>F200+F203</f>
        <v>977.8</v>
      </c>
      <c r="G199" s="94"/>
    </row>
    <row r="200" spans="1:7" s="66" customFormat="1" ht="44.25" customHeight="1">
      <c r="A200" s="72" t="s">
        <v>121</v>
      </c>
      <c r="B200" s="64" t="s">
        <v>75</v>
      </c>
      <c r="C200" s="80" t="s">
        <v>31</v>
      </c>
      <c r="D200" s="80"/>
      <c r="E200" s="80"/>
      <c r="F200" s="73">
        <f>F201</f>
        <v>887.8</v>
      </c>
      <c r="G200" s="94"/>
    </row>
    <row r="201" spans="1:7" ht="66.75" customHeight="1">
      <c r="A201" s="89" t="s">
        <v>124</v>
      </c>
      <c r="B201" s="77" t="s">
        <v>75</v>
      </c>
      <c r="C201" s="77" t="s">
        <v>31</v>
      </c>
      <c r="D201" s="77" t="s">
        <v>58</v>
      </c>
      <c r="E201" s="77"/>
      <c r="F201" s="70">
        <f>F202</f>
        <v>887.8</v>
      </c>
      <c r="G201" s="86"/>
    </row>
    <row r="202" spans="1:7" ht="44.25" customHeight="1">
      <c r="A202" s="68" t="s">
        <v>44</v>
      </c>
      <c r="B202" s="77" t="s">
        <v>75</v>
      </c>
      <c r="C202" s="77" t="s">
        <v>31</v>
      </c>
      <c r="D202" s="77" t="s">
        <v>58</v>
      </c>
      <c r="E202" s="77" t="s">
        <v>45</v>
      </c>
      <c r="F202" s="70">
        <v>887.8</v>
      </c>
      <c r="G202" s="86"/>
    </row>
    <row r="203" spans="1:9" s="66" customFormat="1" ht="44.25" customHeight="1">
      <c r="A203" s="72" t="s">
        <v>123</v>
      </c>
      <c r="B203" s="64" t="s">
        <v>75</v>
      </c>
      <c r="C203" s="80" t="s">
        <v>50</v>
      </c>
      <c r="D203" s="80"/>
      <c r="E203" s="80"/>
      <c r="F203" s="73">
        <f>F204</f>
        <v>90</v>
      </c>
      <c r="G203" s="94"/>
      <c r="I203" s="74"/>
    </row>
    <row r="204" spans="1:7" ht="70.5" customHeight="1">
      <c r="A204" s="89" t="s">
        <v>124</v>
      </c>
      <c r="B204" s="77" t="s">
        <v>75</v>
      </c>
      <c r="C204" s="77" t="s">
        <v>50</v>
      </c>
      <c r="D204" s="77" t="s">
        <v>58</v>
      </c>
      <c r="E204" s="77"/>
      <c r="F204" s="70">
        <f>F205</f>
        <v>90</v>
      </c>
      <c r="G204" s="86"/>
    </row>
    <row r="205" spans="1:7" ht="44.25" customHeight="1">
      <c r="A205" s="68" t="s">
        <v>44</v>
      </c>
      <c r="B205" s="77" t="s">
        <v>75</v>
      </c>
      <c r="C205" s="77" t="s">
        <v>50</v>
      </c>
      <c r="D205" s="77" t="s">
        <v>58</v>
      </c>
      <c r="E205" s="77" t="s">
        <v>45</v>
      </c>
      <c r="F205" s="70">
        <f>130-40</f>
        <v>90</v>
      </c>
      <c r="G205" s="86"/>
    </row>
    <row r="206" spans="1:7" ht="18.75">
      <c r="A206" s="96" t="s">
        <v>97</v>
      </c>
      <c r="B206" s="64" t="s">
        <v>273</v>
      </c>
      <c r="C206" s="64" t="s">
        <v>273</v>
      </c>
      <c r="D206" s="64" t="s">
        <v>98</v>
      </c>
      <c r="E206" s="64" t="s">
        <v>28</v>
      </c>
      <c r="F206" s="259">
        <f>F12+F89+F96+F111+F142+F182+F186+F190+F195+F199</f>
        <v>70590.03975000001</v>
      </c>
      <c r="G206" s="74"/>
    </row>
    <row r="207" spans="2:7" ht="15.75">
      <c r="B207" s="97"/>
      <c r="D207" s="98"/>
      <c r="G207" s="97"/>
    </row>
    <row r="208" spans="2:7" ht="15.75">
      <c r="B208" s="97"/>
      <c r="D208" s="98"/>
      <c r="G208" s="97"/>
    </row>
    <row r="209" spans="2:7" ht="15.75">
      <c r="B209" s="97"/>
      <c r="D209" s="98"/>
      <c r="G209" s="76"/>
    </row>
    <row r="210" spans="1:7" ht="15.75">
      <c r="A210" s="99"/>
      <c r="B210" s="100"/>
      <c r="C210" s="99"/>
      <c r="D210" s="99"/>
      <c r="E210" s="99"/>
      <c r="F210" s="108"/>
      <c r="G210" s="100"/>
    </row>
    <row r="212" spans="1:7" s="99" customFormat="1" ht="15.75">
      <c r="A212" s="57"/>
      <c r="B212" s="57"/>
      <c r="C212" s="57"/>
      <c r="D212" s="57"/>
      <c r="E212" s="57"/>
      <c r="F212" s="76"/>
      <c r="G212" s="57"/>
    </row>
  </sheetData>
  <sheetProtection/>
  <autoFilter ref="A11:F206"/>
  <mergeCells count="9">
    <mergeCell ref="H71:J71"/>
    <mergeCell ref="B1:G1"/>
    <mergeCell ref="A2:G2"/>
    <mergeCell ref="A3:G3"/>
    <mergeCell ref="A6:G6"/>
    <mergeCell ref="A9:F9"/>
    <mergeCell ref="G13:G20"/>
    <mergeCell ref="A4:G4"/>
    <mergeCell ref="A5:F5"/>
  </mergeCells>
  <printOptions/>
  <pageMargins left="0.7874015748031497" right="0.1968503937007874" top="0.1968503937007874" bottom="0.1968503937007874" header="0.5118110236220472" footer="0.5118110236220472"/>
  <pageSetup fitToHeight="43"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227"/>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293" t="s">
        <v>653</v>
      </c>
      <c r="D1" s="293"/>
      <c r="E1" s="293"/>
      <c r="F1" s="293"/>
      <c r="G1" s="293"/>
      <c r="H1" s="101"/>
    </row>
    <row r="2" spans="1:8" ht="15.75">
      <c r="A2" s="294" t="s">
        <v>189</v>
      </c>
      <c r="B2" s="295"/>
      <c r="C2" s="295"/>
      <c r="D2" s="295"/>
      <c r="E2" s="295"/>
      <c r="F2" s="295"/>
      <c r="G2" s="295"/>
      <c r="H2" s="102"/>
    </row>
    <row r="3" spans="1:8" ht="15.75">
      <c r="A3" s="294" t="s">
        <v>185</v>
      </c>
      <c r="B3" s="295"/>
      <c r="C3" s="295"/>
      <c r="D3" s="295"/>
      <c r="E3" s="295"/>
      <c r="F3" s="295"/>
      <c r="G3" s="295"/>
      <c r="H3" s="102"/>
    </row>
    <row r="4" spans="1:7" ht="15.75">
      <c r="A4" s="294" t="s">
        <v>186</v>
      </c>
      <c r="B4" s="295"/>
      <c r="C4" s="295"/>
      <c r="D4" s="295"/>
      <c r="E4" s="295"/>
      <c r="F4" s="295"/>
      <c r="G4" s="295"/>
    </row>
    <row r="5" spans="1:7" ht="15.75">
      <c r="A5" s="294" t="s">
        <v>187</v>
      </c>
      <c r="B5" s="295"/>
      <c r="C5" s="295"/>
      <c r="D5" s="295"/>
      <c r="E5" s="295"/>
      <c r="F5" s="295"/>
      <c r="G5" s="295"/>
    </row>
    <row r="6" spans="1:7" ht="15.75">
      <c r="A6" s="294" t="s">
        <v>709</v>
      </c>
      <c r="B6" s="295"/>
      <c r="C6" s="295"/>
      <c r="D6" s="295"/>
      <c r="E6" s="295"/>
      <c r="F6" s="295"/>
      <c r="G6" s="295"/>
    </row>
    <row r="7" spans="1:7" ht="15.75">
      <c r="A7" s="58"/>
      <c r="B7" s="59"/>
      <c r="C7" s="59"/>
      <c r="D7" s="59"/>
      <c r="E7" s="59"/>
      <c r="F7" s="59"/>
      <c r="G7" s="235"/>
    </row>
    <row r="8" spans="1:7" ht="15.75" hidden="1">
      <c r="A8" s="58"/>
      <c r="B8" s="59"/>
      <c r="C8" s="59"/>
      <c r="D8" s="59"/>
      <c r="E8" s="59"/>
      <c r="F8" s="59"/>
      <c r="G8" s="235"/>
    </row>
    <row r="9" spans="1:7" ht="15.75" hidden="1">
      <c r="A9" s="58"/>
      <c r="B9" s="59"/>
      <c r="C9" s="59"/>
      <c r="D9" s="59"/>
      <c r="E9" s="59"/>
      <c r="F9" s="59"/>
      <c r="G9" s="235"/>
    </row>
    <row r="10" spans="3:8" ht="15.75" hidden="1">
      <c r="C10" s="58"/>
      <c r="D10" s="58"/>
      <c r="E10" s="58"/>
      <c r="F10" s="58"/>
      <c r="G10" s="239"/>
      <c r="H10" s="58"/>
    </row>
    <row r="11" spans="1:7" ht="20.25" customHeight="1">
      <c r="A11" s="296" t="s">
        <v>184</v>
      </c>
      <c r="B11" s="297"/>
      <c r="C11" s="297"/>
      <c r="D11" s="297"/>
      <c r="E11" s="297"/>
      <c r="F11" s="297"/>
      <c r="G11" s="297"/>
    </row>
    <row r="12" spans="6:7" ht="28.5" customHeight="1">
      <c r="F12" s="60"/>
      <c r="G12" s="236" t="s">
        <v>25</v>
      </c>
    </row>
    <row r="13" spans="1:8" ht="110.25" customHeight="1">
      <c r="A13" s="61" t="s">
        <v>276</v>
      </c>
      <c r="B13" s="103" t="s">
        <v>99</v>
      </c>
      <c r="C13" s="61" t="s">
        <v>33</v>
      </c>
      <c r="D13" s="61" t="s">
        <v>34</v>
      </c>
      <c r="E13" s="61" t="s">
        <v>35</v>
      </c>
      <c r="F13" s="61" t="s">
        <v>36</v>
      </c>
      <c r="G13" s="237" t="s">
        <v>37</v>
      </c>
      <c r="H13" s="62" t="s">
        <v>38</v>
      </c>
    </row>
    <row r="14" spans="1:7" s="66" customFormat="1" ht="54" customHeight="1">
      <c r="A14" s="63" t="s">
        <v>195</v>
      </c>
      <c r="B14" s="64" t="s">
        <v>194</v>
      </c>
      <c r="C14" s="61"/>
      <c r="D14" s="61"/>
      <c r="E14" s="61"/>
      <c r="F14" s="61"/>
      <c r="G14" s="232">
        <f>G15+G71+G86+G106+G146+G64</f>
        <v>49352.67255</v>
      </c>
    </row>
    <row r="15" spans="1:7" s="66" customFormat="1" ht="15.75" customHeight="1">
      <c r="A15" s="63" t="s">
        <v>39</v>
      </c>
      <c r="B15" s="64" t="s">
        <v>194</v>
      </c>
      <c r="C15" s="64" t="s">
        <v>26</v>
      </c>
      <c r="D15" s="64"/>
      <c r="E15" s="64"/>
      <c r="F15" s="64"/>
      <c r="G15" s="65">
        <f>G16+G24+G37+G42</f>
        <v>12830.20137</v>
      </c>
    </row>
    <row r="16" spans="1:8" s="66" customFormat="1" ht="65.25" customHeight="1">
      <c r="A16" s="63" t="s">
        <v>40</v>
      </c>
      <c r="B16" s="64" t="s">
        <v>194</v>
      </c>
      <c r="C16" s="64" t="s">
        <v>26</v>
      </c>
      <c r="D16" s="64" t="s">
        <v>31</v>
      </c>
      <c r="E16" s="64"/>
      <c r="F16" s="64"/>
      <c r="G16" s="238">
        <f>G17</f>
        <v>1234.622</v>
      </c>
      <c r="H16" s="298" t="s">
        <v>41</v>
      </c>
    </row>
    <row r="17" spans="1:8" ht="41.25" customHeight="1">
      <c r="A17" s="68" t="s">
        <v>107</v>
      </c>
      <c r="B17" s="69" t="s">
        <v>194</v>
      </c>
      <c r="C17" s="69" t="s">
        <v>26</v>
      </c>
      <c r="D17" s="69" t="s">
        <v>31</v>
      </c>
      <c r="E17" s="69" t="s">
        <v>108</v>
      </c>
      <c r="F17" s="69"/>
      <c r="G17" s="70">
        <f>G18</f>
        <v>1234.622</v>
      </c>
      <c r="H17" s="299"/>
    </row>
    <row r="18" spans="1:8" ht="55.5" customHeight="1">
      <c r="A18" s="68" t="s">
        <v>624</v>
      </c>
      <c r="B18" s="69" t="s">
        <v>194</v>
      </c>
      <c r="C18" s="69" t="s">
        <v>26</v>
      </c>
      <c r="D18" s="69" t="s">
        <v>31</v>
      </c>
      <c r="E18" s="69" t="s">
        <v>622</v>
      </c>
      <c r="F18" s="69"/>
      <c r="G18" s="70">
        <f>G19+G22</f>
        <v>1234.622</v>
      </c>
      <c r="H18" s="299"/>
    </row>
    <row r="19" spans="1:8" ht="40.5" customHeight="1">
      <c r="A19" s="68" t="s">
        <v>112</v>
      </c>
      <c r="B19" s="69" t="s">
        <v>194</v>
      </c>
      <c r="C19" s="69" t="s">
        <v>26</v>
      </c>
      <c r="D19" s="69" t="s">
        <v>31</v>
      </c>
      <c r="E19" s="69" t="s">
        <v>623</v>
      </c>
      <c r="F19" s="69"/>
      <c r="G19" s="70">
        <f>G20</f>
        <v>1194.622</v>
      </c>
      <c r="H19" s="299"/>
    </row>
    <row r="20" spans="1:8" ht="40.5" customHeight="1">
      <c r="A20" s="68" t="s">
        <v>626</v>
      </c>
      <c r="B20" s="69"/>
      <c r="C20" s="69" t="s">
        <v>26</v>
      </c>
      <c r="D20" s="69" t="s">
        <v>31</v>
      </c>
      <c r="E20" s="69" t="s">
        <v>625</v>
      </c>
      <c r="F20" s="69"/>
      <c r="G20" s="70">
        <f>G21</f>
        <v>1194.622</v>
      </c>
      <c r="H20" s="299"/>
    </row>
    <row r="21" spans="1:8" ht="80.25" customHeight="1">
      <c r="A21" s="68" t="s">
        <v>629</v>
      </c>
      <c r="B21" s="69" t="s">
        <v>194</v>
      </c>
      <c r="C21" s="69" t="s">
        <v>26</v>
      </c>
      <c r="D21" s="69" t="s">
        <v>31</v>
      </c>
      <c r="E21" s="69" t="s">
        <v>625</v>
      </c>
      <c r="F21" s="69" t="s">
        <v>43</v>
      </c>
      <c r="G21" s="70">
        <f>'приложение 6'!F18</f>
        <v>1194.622</v>
      </c>
      <c r="H21" s="299"/>
    </row>
    <row r="22" spans="1:8" ht="83.25" customHeight="1">
      <c r="A22" s="68" t="s">
        <v>114</v>
      </c>
      <c r="B22" s="69" t="s">
        <v>194</v>
      </c>
      <c r="C22" s="69" t="s">
        <v>26</v>
      </c>
      <c r="D22" s="69" t="s">
        <v>31</v>
      </c>
      <c r="E22" s="69" t="s">
        <v>627</v>
      </c>
      <c r="F22" s="69"/>
      <c r="G22" s="70">
        <f>G23</f>
        <v>40</v>
      </c>
      <c r="H22" s="299"/>
    </row>
    <row r="23" spans="1:8" ht="90" customHeight="1">
      <c r="A23" s="68" t="s">
        <v>42</v>
      </c>
      <c r="B23" s="69" t="s">
        <v>194</v>
      </c>
      <c r="C23" s="69" t="s">
        <v>26</v>
      </c>
      <c r="D23" s="69" t="s">
        <v>31</v>
      </c>
      <c r="E23" s="69" t="s">
        <v>627</v>
      </c>
      <c r="F23" s="69" t="s">
        <v>43</v>
      </c>
      <c r="G23" s="70">
        <f>'приложение 6'!F20</f>
        <v>40</v>
      </c>
      <c r="H23" s="299"/>
    </row>
    <row r="24" spans="1:8" s="82" customFormat="1" ht="72.75" customHeight="1">
      <c r="A24" s="79" t="s">
        <v>49</v>
      </c>
      <c r="B24" s="80" t="s">
        <v>194</v>
      </c>
      <c r="C24" s="80" t="s">
        <v>26</v>
      </c>
      <c r="D24" s="80" t="s">
        <v>50</v>
      </c>
      <c r="E24" s="64"/>
      <c r="F24" s="80"/>
      <c r="G24" s="238">
        <f>G25</f>
        <v>8246.630000000001</v>
      </c>
      <c r="H24" s="81"/>
    </row>
    <row r="25" spans="1:8" s="82" customFormat="1" ht="42" customHeight="1">
      <c r="A25" s="68" t="s">
        <v>107</v>
      </c>
      <c r="B25" s="69" t="s">
        <v>194</v>
      </c>
      <c r="C25" s="69" t="s">
        <v>26</v>
      </c>
      <c r="D25" s="69" t="s">
        <v>50</v>
      </c>
      <c r="E25" s="69" t="s">
        <v>108</v>
      </c>
      <c r="F25" s="69"/>
      <c r="G25" s="83">
        <f>G26</f>
        <v>8246.630000000001</v>
      </c>
      <c r="H25" s="81"/>
    </row>
    <row r="26" spans="1:8" s="82" customFormat="1" ht="45.75" customHeight="1">
      <c r="A26" s="68" t="s">
        <v>624</v>
      </c>
      <c r="B26" s="69" t="s">
        <v>194</v>
      </c>
      <c r="C26" s="69" t="s">
        <v>26</v>
      </c>
      <c r="D26" s="69" t="s">
        <v>50</v>
      </c>
      <c r="E26" s="69" t="s">
        <v>622</v>
      </c>
      <c r="F26" s="69"/>
      <c r="G26" s="83">
        <f>G27+G35+G32</f>
        <v>8246.630000000001</v>
      </c>
      <c r="H26" s="81"/>
    </row>
    <row r="27" spans="1:8" s="82" customFormat="1" ht="42.75" customHeight="1">
      <c r="A27" s="68" t="s">
        <v>638</v>
      </c>
      <c r="B27" s="69" t="s">
        <v>194</v>
      </c>
      <c r="C27" s="69" t="s">
        <v>26</v>
      </c>
      <c r="D27" s="69" t="s">
        <v>50</v>
      </c>
      <c r="E27" s="69" t="s">
        <v>643</v>
      </c>
      <c r="F27" s="69"/>
      <c r="G27" s="83">
        <f>G28+G30</f>
        <v>7953.63</v>
      </c>
      <c r="H27" s="81"/>
    </row>
    <row r="28" spans="1:8" s="82" customFormat="1" ht="45.75" customHeight="1">
      <c r="A28" s="68" t="s">
        <v>637</v>
      </c>
      <c r="B28" s="69" t="s">
        <v>194</v>
      </c>
      <c r="C28" s="69" t="s">
        <v>26</v>
      </c>
      <c r="D28" s="69" t="s">
        <v>50</v>
      </c>
      <c r="E28" s="69" t="s">
        <v>644</v>
      </c>
      <c r="F28" s="69"/>
      <c r="G28" s="83">
        <f>G29</f>
        <v>7933.63</v>
      </c>
      <c r="H28" s="81"/>
    </row>
    <row r="29" spans="1:8" s="82" customFormat="1" ht="87.75" customHeight="1">
      <c r="A29" s="68" t="s">
        <v>629</v>
      </c>
      <c r="B29" s="69" t="s">
        <v>194</v>
      </c>
      <c r="C29" s="69" t="s">
        <v>26</v>
      </c>
      <c r="D29" s="69" t="s">
        <v>50</v>
      </c>
      <c r="E29" s="69" t="s">
        <v>644</v>
      </c>
      <c r="F29" s="69" t="s">
        <v>43</v>
      </c>
      <c r="G29" s="83">
        <f>'приложение 6'!F39</f>
        <v>7933.63</v>
      </c>
      <c r="H29" s="81"/>
    </row>
    <row r="30" spans="1:8" s="82" customFormat="1" ht="89.25" customHeight="1">
      <c r="A30" s="68" t="s">
        <v>646</v>
      </c>
      <c r="B30" s="69" t="s">
        <v>194</v>
      </c>
      <c r="C30" s="69" t="s">
        <v>26</v>
      </c>
      <c r="D30" s="69" t="s">
        <v>50</v>
      </c>
      <c r="E30" s="69" t="s">
        <v>645</v>
      </c>
      <c r="F30" s="69"/>
      <c r="G30" s="83">
        <f>G31</f>
        <v>20</v>
      </c>
      <c r="H30" s="81"/>
    </row>
    <row r="31" spans="1:8" s="82" customFormat="1" ht="89.25" customHeight="1">
      <c r="A31" s="68" t="s">
        <v>641</v>
      </c>
      <c r="B31" s="69" t="s">
        <v>194</v>
      </c>
      <c r="C31" s="69" t="s">
        <v>26</v>
      </c>
      <c r="D31" s="69" t="s">
        <v>50</v>
      </c>
      <c r="E31" s="69" t="s">
        <v>645</v>
      </c>
      <c r="F31" s="69" t="s">
        <v>45</v>
      </c>
      <c r="G31" s="83">
        <f>'приложение 6'!F41</f>
        <v>20</v>
      </c>
      <c r="H31" s="81"/>
    </row>
    <row r="32" spans="1:8" s="82" customFormat="1" ht="51.75" customHeight="1">
      <c r="A32" s="68" t="s">
        <v>660</v>
      </c>
      <c r="B32" s="69" t="s">
        <v>194</v>
      </c>
      <c r="C32" s="69" t="s">
        <v>26</v>
      </c>
      <c r="D32" s="69" t="s">
        <v>50</v>
      </c>
      <c r="E32" s="69" t="s">
        <v>658</v>
      </c>
      <c r="F32" s="69"/>
      <c r="G32" s="83">
        <f>G33</f>
        <v>190</v>
      </c>
      <c r="H32" s="81"/>
    </row>
    <row r="33" spans="1:8" s="82" customFormat="1" ht="117.75" customHeight="1">
      <c r="A33" s="68" t="s">
        <v>659</v>
      </c>
      <c r="B33" s="69" t="s">
        <v>194</v>
      </c>
      <c r="C33" s="69" t="s">
        <v>26</v>
      </c>
      <c r="D33" s="69" t="s">
        <v>50</v>
      </c>
      <c r="E33" s="69" t="s">
        <v>657</v>
      </c>
      <c r="F33" s="69"/>
      <c r="G33" s="83">
        <f>G34</f>
        <v>190</v>
      </c>
      <c r="H33" s="81"/>
    </row>
    <row r="34" spans="1:8" s="82" customFormat="1" ht="89.25" customHeight="1">
      <c r="A34" s="68" t="s">
        <v>629</v>
      </c>
      <c r="B34" s="69" t="s">
        <v>194</v>
      </c>
      <c r="C34" s="69" t="s">
        <v>26</v>
      </c>
      <c r="D34" s="69" t="s">
        <v>50</v>
      </c>
      <c r="E34" s="69" t="s">
        <v>657</v>
      </c>
      <c r="F34" s="69" t="s">
        <v>43</v>
      </c>
      <c r="G34" s="83">
        <v>190</v>
      </c>
      <c r="H34" s="81"/>
    </row>
    <row r="35" spans="1:8" s="82" customFormat="1" ht="89.25" customHeight="1">
      <c r="A35" s="68" t="s">
        <v>114</v>
      </c>
      <c r="B35" s="69" t="s">
        <v>194</v>
      </c>
      <c r="C35" s="69" t="s">
        <v>26</v>
      </c>
      <c r="D35" s="69" t="s">
        <v>50</v>
      </c>
      <c r="E35" s="69" t="s">
        <v>627</v>
      </c>
      <c r="F35" s="69"/>
      <c r="G35" s="83">
        <f>G36</f>
        <v>103</v>
      </c>
      <c r="H35" s="81"/>
    </row>
    <row r="36" spans="1:8" s="82" customFormat="1" ht="89.25" customHeight="1">
      <c r="A36" s="68" t="s">
        <v>629</v>
      </c>
      <c r="B36" s="69" t="s">
        <v>194</v>
      </c>
      <c r="C36" s="69" t="s">
        <v>26</v>
      </c>
      <c r="D36" s="69" t="s">
        <v>50</v>
      </c>
      <c r="E36" s="69" t="s">
        <v>627</v>
      </c>
      <c r="F36" s="69" t="s">
        <v>43</v>
      </c>
      <c r="G36" s="83">
        <f>'приложение 6'!F46</f>
        <v>103</v>
      </c>
      <c r="H36" s="81"/>
    </row>
    <row r="37" spans="1:8" s="82" customFormat="1" ht="20.25" customHeight="1">
      <c r="A37" s="84" t="s">
        <v>51</v>
      </c>
      <c r="B37" s="64" t="s">
        <v>194</v>
      </c>
      <c r="C37" s="64" t="s">
        <v>26</v>
      </c>
      <c r="D37" s="64" t="s">
        <v>52</v>
      </c>
      <c r="E37" s="64"/>
      <c r="F37" s="64"/>
      <c r="G37" s="73">
        <f>G38</f>
        <v>12.449369999999998</v>
      </c>
      <c r="H37" s="81"/>
    </row>
    <row r="38" spans="1:8" s="67" customFormat="1" ht="20.25" customHeight="1">
      <c r="A38" s="68" t="s">
        <v>107</v>
      </c>
      <c r="B38" s="69" t="s">
        <v>194</v>
      </c>
      <c r="C38" s="69" t="s">
        <v>26</v>
      </c>
      <c r="D38" s="69" t="s">
        <v>52</v>
      </c>
      <c r="E38" s="69" t="s">
        <v>108</v>
      </c>
      <c r="F38" s="69"/>
      <c r="G38" s="83">
        <f>G39</f>
        <v>12.449369999999998</v>
      </c>
      <c r="H38" s="71"/>
    </row>
    <row r="39" spans="1:8" s="67" customFormat="1" ht="76.5" customHeight="1">
      <c r="A39" s="68" t="s">
        <v>110</v>
      </c>
      <c r="B39" s="69" t="s">
        <v>194</v>
      </c>
      <c r="C39" s="69" t="s">
        <v>26</v>
      </c>
      <c r="D39" s="69" t="s">
        <v>52</v>
      </c>
      <c r="E39" s="69" t="s">
        <v>109</v>
      </c>
      <c r="F39" s="69"/>
      <c r="G39" s="83">
        <f>G40</f>
        <v>12.449369999999998</v>
      </c>
      <c r="H39" s="71"/>
    </row>
    <row r="40" spans="1:8" s="67" customFormat="1" ht="65.25" customHeight="1">
      <c r="A40" s="68" t="s">
        <v>115</v>
      </c>
      <c r="B40" s="69" t="s">
        <v>194</v>
      </c>
      <c r="C40" s="69" t="s">
        <v>26</v>
      </c>
      <c r="D40" s="69" t="s">
        <v>52</v>
      </c>
      <c r="E40" s="69" t="s">
        <v>122</v>
      </c>
      <c r="F40" s="69"/>
      <c r="G40" s="83">
        <f>G41</f>
        <v>12.449369999999998</v>
      </c>
      <c r="H40" s="71"/>
    </row>
    <row r="41" spans="1:8" ht="15.75">
      <c r="A41" s="85" t="s">
        <v>47</v>
      </c>
      <c r="B41" s="69" t="s">
        <v>194</v>
      </c>
      <c r="C41" s="69" t="s">
        <v>26</v>
      </c>
      <c r="D41" s="69" t="s">
        <v>52</v>
      </c>
      <c r="E41" s="69" t="s">
        <v>122</v>
      </c>
      <c r="F41" s="69" t="s">
        <v>48</v>
      </c>
      <c r="G41" s="70">
        <f>'приложение 6'!F56</f>
        <v>12.449369999999998</v>
      </c>
      <c r="H41" s="86"/>
    </row>
    <row r="42" spans="1:9" ht="15.75">
      <c r="A42" s="72" t="s">
        <v>54</v>
      </c>
      <c r="B42" s="64" t="s">
        <v>194</v>
      </c>
      <c r="C42" s="64" t="s">
        <v>26</v>
      </c>
      <c r="D42" s="64" t="s">
        <v>55</v>
      </c>
      <c r="E42" s="77"/>
      <c r="F42" s="69"/>
      <c r="G42" s="73">
        <f>G46+G49+G51+G52+G54+G56+G59+G61+G62+G63</f>
        <v>3336.5</v>
      </c>
      <c r="H42" s="86"/>
      <c r="I42" s="104">
        <f>G42+G178+G166</f>
        <v>12762.7</v>
      </c>
    </row>
    <row r="43" spans="1:8" ht="31.5">
      <c r="A43" s="85" t="s">
        <v>160</v>
      </c>
      <c r="B43" s="69" t="s">
        <v>194</v>
      </c>
      <c r="C43" s="69" t="s">
        <v>26</v>
      </c>
      <c r="D43" s="69" t="s">
        <v>55</v>
      </c>
      <c r="E43" s="77" t="s">
        <v>162</v>
      </c>
      <c r="F43" s="69"/>
      <c r="G43" s="70">
        <f>G44</f>
        <v>4</v>
      </c>
      <c r="H43" s="86"/>
    </row>
    <row r="44" spans="1:8" ht="44.25" customHeight="1">
      <c r="A44" s="85" t="s">
        <v>161</v>
      </c>
      <c r="B44" s="69" t="s">
        <v>194</v>
      </c>
      <c r="C44" s="69" t="s">
        <v>26</v>
      </c>
      <c r="D44" s="69" t="s">
        <v>55</v>
      </c>
      <c r="E44" s="77" t="s">
        <v>163</v>
      </c>
      <c r="F44" s="69"/>
      <c r="G44" s="70">
        <f>G45</f>
        <v>4</v>
      </c>
      <c r="H44" s="86"/>
    </row>
    <row r="45" spans="1:8" ht="142.5" customHeight="1">
      <c r="A45" s="75" t="s">
        <v>57</v>
      </c>
      <c r="B45" s="69" t="s">
        <v>194</v>
      </c>
      <c r="C45" s="69" t="s">
        <v>26</v>
      </c>
      <c r="D45" s="69" t="s">
        <v>55</v>
      </c>
      <c r="E45" s="77" t="s">
        <v>164</v>
      </c>
      <c r="F45" s="69"/>
      <c r="G45" s="70">
        <f>G46</f>
        <v>4</v>
      </c>
      <c r="H45" s="86"/>
    </row>
    <row r="46" spans="1:8" ht="34.5" customHeight="1">
      <c r="A46" s="68" t="s">
        <v>44</v>
      </c>
      <c r="B46" s="69" t="s">
        <v>194</v>
      </c>
      <c r="C46" s="69" t="s">
        <v>26</v>
      </c>
      <c r="D46" s="69" t="s">
        <v>55</v>
      </c>
      <c r="E46" s="77" t="s">
        <v>164</v>
      </c>
      <c r="F46" s="69" t="s">
        <v>45</v>
      </c>
      <c r="G46" s="70">
        <f>'приложение 6'!F61</f>
        <v>4</v>
      </c>
      <c r="H46" s="86"/>
    </row>
    <row r="47" spans="1:8" ht="75.75" customHeight="1">
      <c r="A47" s="85" t="s">
        <v>133</v>
      </c>
      <c r="B47" s="69" t="s">
        <v>194</v>
      </c>
      <c r="C47" s="69" t="s">
        <v>26</v>
      </c>
      <c r="D47" s="69" t="s">
        <v>55</v>
      </c>
      <c r="E47" s="77" t="s">
        <v>61</v>
      </c>
      <c r="F47" s="69"/>
      <c r="G47" s="83">
        <f>G49</f>
        <v>80</v>
      </c>
      <c r="H47" s="86"/>
    </row>
    <row r="48" spans="1:8" ht="75.75" customHeight="1">
      <c r="A48" s="85" t="s">
        <v>668</v>
      </c>
      <c r="B48" s="69" t="s">
        <v>194</v>
      </c>
      <c r="C48" s="69" t="s">
        <v>26</v>
      </c>
      <c r="D48" s="69" t="s">
        <v>55</v>
      </c>
      <c r="E48" s="77" t="s">
        <v>669</v>
      </c>
      <c r="F48" s="69"/>
      <c r="G48" s="70">
        <v>80</v>
      </c>
      <c r="H48" s="86"/>
    </row>
    <row r="49" spans="1:8" ht="91.5" customHeight="1">
      <c r="A49" s="85" t="s">
        <v>42</v>
      </c>
      <c r="B49" s="69" t="s">
        <v>194</v>
      </c>
      <c r="C49" s="69" t="s">
        <v>26</v>
      </c>
      <c r="D49" s="69" t="s">
        <v>55</v>
      </c>
      <c r="E49" s="77" t="s">
        <v>669</v>
      </c>
      <c r="F49" s="69" t="s">
        <v>43</v>
      </c>
      <c r="G49" s="70">
        <f>'приложение 6'!F66</f>
        <v>80</v>
      </c>
      <c r="H49" s="86"/>
    </row>
    <row r="50" spans="1:8" ht="68.25" customHeight="1">
      <c r="A50" s="85" t="s">
        <v>134</v>
      </c>
      <c r="B50" s="69" t="s">
        <v>194</v>
      </c>
      <c r="C50" s="69" t="s">
        <v>26</v>
      </c>
      <c r="D50" s="69" t="s">
        <v>55</v>
      </c>
      <c r="E50" s="77" t="s">
        <v>62</v>
      </c>
      <c r="F50" s="69"/>
      <c r="G50" s="83">
        <f>G51+G52</f>
        <v>162</v>
      </c>
      <c r="H50" s="86"/>
    </row>
    <row r="51" spans="1:8" ht="102.75" customHeight="1">
      <c r="A51" s="85" t="s">
        <v>42</v>
      </c>
      <c r="B51" s="69" t="s">
        <v>194</v>
      </c>
      <c r="C51" s="69" t="s">
        <v>26</v>
      </c>
      <c r="D51" s="69" t="s">
        <v>55</v>
      </c>
      <c r="E51" s="77" t="s">
        <v>62</v>
      </c>
      <c r="F51" s="69" t="s">
        <v>43</v>
      </c>
      <c r="G51" s="83">
        <f>'приложение 6'!F69</f>
        <v>58</v>
      </c>
      <c r="H51" s="86"/>
    </row>
    <row r="52" spans="1:8" ht="33" customHeight="1">
      <c r="A52" s="85" t="s">
        <v>44</v>
      </c>
      <c r="B52" s="69" t="s">
        <v>194</v>
      </c>
      <c r="C52" s="69" t="s">
        <v>26</v>
      </c>
      <c r="D52" s="69" t="s">
        <v>55</v>
      </c>
      <c r="E52" s="77" t="s">
        <v>62</v>
      </c>
      <c r="F52" s="69" t="s">
        <v>45</v>
      </c>
      <c r="G52" s="83">
        <f>'приложение 6'!F70</f>
        <v>104</v>
      </c>
      <c r="H52" s="86"/>
    </row>
    <row r="53" spans="1:8" ht="85.5" customHeight="1">
      <c r="A53" s="85" t="s">
        <v>135</v>
      </c>
      <c r="B53" s="69" t="s">
        <v>194</v>
      </c>
      <c r="C53" s="69" t="s">
        <v>26</v>
      </c>
      <c r="D53" s="69" t="s">
        <v>55</v>
      </c>
      <c r="E53" s="77" t="s">
        <v>88</v>
      </c>
      <c r="F53" s="69"/>
      <c r="G53" s="83">
        <f>G54+G55</f>
        <v>1600</v>
      </c>
      <c r="H53" s="86"/>
    </row>
    <row r="54" spans="1:8" ht="25.5" customHeight="1">
      <c r="A54" s="68" t="s">
        <v>44</v>
      </c>
      <c r="B54" s="69" t="s">
        <v>194</v>
      </c>
      <c r="C54" s="69" t="s">
        <v>26</v>
      </c>
      <c r="D54" s="69" t="s">
        <v>55</v>
      </c>
      <c r="E54" s="77" t="s">
        <v>88</v>
      </c>
      <c r="F54" s="69" t="s">
        <v>45</v>
      </c>
      <c r="G54" s="83">
        <v>800</v>
      </c>
      <c r="H54" s="86"/>
    </row>
    <row r="55" spans="1:8" ht="85.5" customHeight="1">
      <c r="A55" s="68" t="s">
        <v>668</v>
      </c>
      <c r="B55" s="69" t="s">
        <v>194</v>
      </c>
      <c r="C55" s="69" t="s">
        <v>26</v>
      </c>
      <c r="D55" s="69" t="s">
        <v>55</v>
      </c>
      <c r="E55" s="77" t="s">
        <v>670</v>
      </c>
      <c r="F55" s="69"/>
      <c r="G55" s="83">
        <v>800</v>
      </c>
      <c r="H55" s="86"/>
    </row>
    <row r="56" spans="1:8" ht="52.5" customHeight="1">
      <c r="A56" s="85" t="s">
        <v>44</v>
      </c>
      <c r="B56" s="77" t="s">
        <v>194</v>
      </c>
      <c r="C56" s="69" t="s">
        <v>26</v>
      </c>
      <c r="D56" s="69" t="s">
        <v>55</v>
      </c>
      <c r="E56" s="77" t="s">
        <v>670</v>
      </c>
      <c r="F56" s="69" t="s">
        <v>45</v>
      </c>
      <c r="G56" s="83">
        <f>'приложение 6'!F74</f>
        <v>800</v>
      </c>
      <c r="H56" s="86"/>
    </row>
    <row r="57" spans="1:8" ht="91.5" customHeight="1">
      <c r="A57" s="93" t="s">
        <v>139</v>
      </c>
      <c r="B57" s="77" t="s">
        <v>194</v>
      </c>
      <c r="C57" s="69" t="s">
        <v>26</v>
      </c>
      <c r="D57" s="69" t="s">
        <v>55</v>
      </c>
      <c r="E57" s="69" t="s">
        <v>140</v>
      </c>
      <c r="F57" s="69"/>
      <c r="G57" s="83">
        <f>G58</f>
        <v>1270</v>
      </c>
      <c r="H57" s="86"/>
    </row>
    <row r="58" spans="1:8" ht="63.75" customHeight="1">
      <c r="A58" s="85" t="s">
        <v>119</v>
      </c>
      <c r="B58" s="77" t="s">
        <v>194</v>
      </c>
      <c r="C58" s="69" t="s">
        <v>26</v>
      </c>
      <c r="D58" s="69" t="s">
        <v>55</v>
      </c>
      <c r="E58" s="69" t="s">
        <v>150</v>
      </c>
      <c r="F58" s="69"/>
      <c r="G58" s="70">
        <f>G59</f>
        <v>1270</v>
      </c>
      <c r="H58" s="86"/>
    </row>
    <row r="59" spans="1:8" ht="42.75" customHeight="1">
      <c r="A59" s="85" t="s">
        <v>44</v>
      </c>
      <c r="B59" s="77" t="s">
        <v>194</v>
      </c>
      <c r="C59" s="69" t="s">
        <v>26</v>
      </c>
      <c r="D59" s="69" t="s">
        <v>55</v>
      </c>
      <c r="E59" s="69" t="s">
        <v>150</v>
      </c>
      <c r="F59" s="69" t="s">
        <v>45</v>
      </c>
      <c r="G59" s="70">
        <f>'приложение 6'!F77</f>
        <v>1270</v>
      </c>
      <c r="H59" s="86"/>
    </row>
    <row r="60" spans="1:7" ht="71.25" customHeight="1">
      <c r="A60" s="68" t="s">
        <v>115</v>
      </c>
      <c r="B60" s="77" t="s">
        <v>194</v>
      </c>
      <c r="C60" s="69" t="s">
        <v>26</v>
      </c>
      <c r="D60" s="69" t="s">
        <v>55</v>
      </c>
      <c r="E60" s="69" t="s">
        <v>122</v>
      </c>
      <c r="F60" s="69"/>
      <c r="G60" s="70">
        <f>G62+G63+G61</f>
        <v>220.49999999999997</v>
      </c>
    </row>
    <row r="61" spans="1:7" ht="71.25" customHeight="1">
      <c r="A61" s="68" t="s">
        <v>188</v>
      </c>
      <c r="B61" s="77" t="s">
        <v>194</v>
      </c>
      <c r="C61" s="69" t="s">
        <v>26</v>
      </c>
      <c r="D61" s="69" t="s">
        <v>55</v>
      </c>
      <c r="E61" s="69" t="s">
        <v>122</v>
      </c>
      <c r="F61" s="69" t="s">
        <v>43</v>
      </c>
      <c r="G61" s="70">
        <f>'приложение 6'!F83</f>
        <v>45</v>
      </c>
    </row>
    <row r="62" spans="1:7" s="98" customFormat="1" ht="45" customHeight="1">
      <c r="A62" s="68" t="s">
        <v>44</v>
      </c>
      <c r="B62" s="69" t="s">
        <v>194</v>
      </c>
      <c r="C62" s="69" t="s">
        <v>26</v>
      </c>
      <c r="D62" s="69" t="s">
        <v>55</v>
      </c>
      <c r="E62" s="69" t="s">
        <v>122</v>
      </c>
      <c r="F62" s="69" t="s">
        <v>45</v>
      </c>
      <c r="G62" s="70">
        <f>'приложение 6'!F85-G168</f>
        <v>168.89999999999998</v>
      </c>
    </row>
    <row r="63" spans="1:7" s="98" customFormat="1" ht="42.75" customHeight="1">
      <c r="A63" s="85" t="s">
        <v>47</v>
      </c>
      <c r="B63" s="69" t="s">
        <v>194</v>
      </c>
      <c r="C63" s="69" t="s">
        <v>26</v>
      </c>
      <c r="D63" s="69" t="s">
        <v>55</v>
      </c>
      <c r="E63" s="69" t="s">
        <v>122</v>
      </c>
      <c r="F63" s="69" t="s">
        <v>48</v>
      </c>
      <c r="G63" s="70">
        <v>6.6</v>
      </c>
    </row>
    <row r="64" spans="1:7" s="111" customFormat="1" ht="34.5" customHeight="1">
      <c r="A64" s="72" t="s">
        <v>63</v>
      </c>
      <c r="B64" s="64" t="s">
        <v>194</v>
      </c>
      <c r="C64" s="64" t="s">
        <v>31</v>
      </c>
      <c r="D64" s="64"/>
      <c r="E64" s="64"/>
      <c r="F64" s="64"/>
      <c r="G64" s="73">
        <f>G65</f>
        <v>169.1</v>
      </c>
    </row>
    <row r="65" spans="1:7" s="111" customFormat="1" ht="39.75" customHeight="1">
      <c r="A65" s="72" t="s">
        <v>64</v>
      </c>
      <c r="B65" s="64" t="s">
        <v>194</v>
      </c>
      <c r="C65" s="64" t="s">
        <v>31</v>
      </c>
      <c r="D65" s="64" t="s">
        <v>27</v>
      </c>
      <c r="E65" s="64"/>
      <c r="F65" s="64"/>
      <c r="G65" s="73">
        <f>G66</f>
        <v>169.1</v>
      </c>
    </row>
    <row r="66" spans="1:7" s="98" customFormat="1" ht="37.5" customHeight="1">
      <c r="A66" s="68" t="s">
        <v>107</v>
      </c>
      <c r="B66" s="69" t="s">
        <v>194</v>
      </c>
      <c r="C66" s="69" t="s">
        <v>31</v>
      </c>
      <c r="D66" s="69" t="s">
        <v>27</v>
      </c>
      <c r="E66" s="69" t="s">
        <v>108</v>
      </c>
      <c r="F66" s="69"/>
      <c r="G66" s="70">
        <f>G67</f>
        <v>169.1</v>
      </c>
    </row>
    <row r="67" spans="1:7" s="98" customFormat="1" ht="34.5" customHeight="1">
      <c r="A67" s="68" t="s">
        <v>157</v>
      </c>
      <c r="B67" s="69" t="s">
        <v>194</v>
      </c>
      <c r="C67" s="69" t="s">
        <v>31</v>
      </c>
      <c r="D67" s="69" t="s">
        <v>27</v>
      </c>
      <c r="E67" s="69" t="s">
        <v>109</v>
      </c>
      <c r="F67" s="69"/>
      <c r="G67" s="70">
        <f>G68</f>
        <v>169.1</v>
      </c>
    </row>
    <row r="68" spans="1:7" s="98" customFormat="1" ht="72.75" customHeight="1">
      <c r="A68" s="68" t="s">
        <v>158</v>
      </c>
      <c r="B68" s="77" t="s">
        <v>194</v>
      </c>
      <c r="C68" s="69" t="s">
        <v>31</v>
      </c>
      <c r="D68" s="69" t="s">
        <v>27</v>
      </c>
      <c r="E68" s="69" t="s">
        <v>159</v>
      </c>
      <c r="F68" s="69"/>
      <c r="G68" s="70">
        <f>G69+G70</f>
        <v>169.1</v>
      </c>
    </row>
    <row r="69" spans="1:7" s="98" customFormat="1" ht="100.5" customHeight="1">
      <c r="A69" s="68" t="s">
        <v>42</v>
      </c>
      <c r="B69" s="77" t="s">
        <v>194</v>
      </c>
      <c r="C69" s="69" t="s">
        <v>31</v>
      </c>
      <c r="D69" s="69" t="s">
        <v>27</v>
      </c>
      <c r="E69" s="69" t="s">
        <v>159</v>
      </c>
      <c r="F69" s="69" t="s">
        <v>43</v>
      </c>
      <c r="G69" s="70">
        <f>'приложение 6'!F94</f>
        <v>164.91562</v>
      </c>
    </row>
    <row r="70" spans="1:7" s="98" customFormat="1" ht="50.25" customHeight="1">
      <c r="A70" s="68" t="s">
        <v>44</v>
      </c>
      <c r="B70" s="77" t="s">
        <v>194</v>
      </c>
      <c r="C70" s="69" t="s">
        <v>31</v>
      </c>
      <c r="D70" s="69" t="s">
        <v>27</v>
      </c>
      <c r="E70" s="69" t="s">
        <v>159</v>
      </c>
      <c r="F70" s="69" t="s">
        <v>45</v>
      </c>
      <c r="G70" s="70">
        <f>'приложение 6'!F95</f>
        <v>4.18438</v>
      </c>
    </row>
    <row r="71" spans="1:7" s="111" customFormat="1" ht="55.5" customHeight="1">
      <c r="A71" s="72" t="s">
        <v>65</v>
      </c>
      <c r="B71" s="80" t="s">
        <v>194</v>
      </c>
      <c r="C71" s="64" t="s">
        <v>27</v>
      </c>
      <c r="D71" s="64"/>
      <c r="E71" s="64"/>
      <c r="F71" s="64"/>
      <c r="G71" s="73">
        <f>G72</f>
        <v>1018</v>
      </c>
    </row>
    <row r="72" spans="1:7" s="111" customFormat="1" ht="45" customHeight="1">
      <c r="A72" s="248" t="s">
        <v>66</v>
      </c>
      <c r="B72" s="80" t="s">
        <v>194</v>
      </c>
      <c r="C72" s="64" t="s">
        <v>27</v>
      </c>
      <c r="D72" s="64" t="s">
        <v>67</v>
      </c>
      <c r="E72" s="64"/>
      <c r="F72" s="64"/>
      <c r="G72" s="73">
        <f>G73</f>
        <v>1018</v>
      </c>
    </row>
    <row r="73" spans="1:7" s="98" customFormat="1" ht="136.5" customHeight="1">
      <c r="A73" s="93" t="s">
        <v>155</v>
      </c>
      <c r="B73" s="77" t="s">
        <v>194</v>
      </c>
      <c r="C73" s="69" t="s">
        <v>27</v>
      </c>
      <c r="D73" s="69" t="s">
        <v>67</v>
      </c>
      <c r="E73" s="69" t="s">
        <v>156</v>
      </c>
      <c r="F73" s="69"/>
      <c r="G73" s="83">
        <f>G74+G76+G80+G82+G84</f>
        <v>1018</v>
      </c>
    </row>
    <row r="74" spans="1:7" s="98" customFormat="1" ht="31.5" customHeight="1">
      <c r="A74" s="89" t="s">
        <v>169</v>
      </c>
      <c r="B74" s="77" t="s">
        <v>194</v>
      </c>
      <c r="C74" s="69" t="s">
        <v>27</v>
      </c>
      <c r="D74" s="69" t="s">
        <v>67</v>
      </c>
      <c r="E74" s="69" t="s">
        <v>174</v>
      </c>
      <c r="F74" s="69"/>
      <c r="G74" s="70">
        <f>G75</f>
        <v>100</v>
      </c>
    </row>
    <row r="75" spans="1:7" s="98" customFormat="1" ht="36.75" customHeight="1">
      <c r="A75" s="85" t="s">
        <v>44</v>
      </c>
      <c r="B75" s="77" t="s">
        <v>194</v>
      </c>
      <c r="C75" s="69" t="s">
        <v>27</v>
      </c>
      <c r="D75" s="69" t="s">
        <v>67</v>
      </c>
      <c r="E75" s="69" t="s">
        <v>174</v>
      </c>
      <c r="F75" s="69" t="s">
        <v>45</v>
      </c>
      <c r="G75" s="70">
        <f>'приложение 6'!F100</f>
        <v>100</v>
      </c>
    </row>
    <row r="76" spans="1:7" s="98" customFormat="1" ht="33.75" customHeight="1">
      <c r="A76" s="110" t="s">
        <v>170</v>
      </c>
      <c r="B76" s="77" t="s">
        <v>194</v>
      </c>
      <c r="C76" s="69" t="s">
        <v>27</v>
      </c>
      <c r="D76" s="69" t="s">
        <v>67</v>
      </c>
      <c r="E76" s="69" t="s">
        <v>175</v>
      </c>
      <c r="F76" s="69"/>
      <c r="G76" s="70">
        <f>G78+G79+G77</f>
        <v>320</v>
      </c>
    </row>
    <row r="77" spans="1:7" s="98" customFormat="1" ht="33.75" customHeight="1">
      <c r="A77" s="68" t="s">
        <v>42</v>
      </c>
      <c r="B77" s="77" t="s">
        <v>194</v>
      </c>
      <c r="C77" s="69" t="s">
        <v>27</v>
      </c>
      <c r="D77" s="69" t="s">
        <v>67</v>
      </c>
      <c r="E77" s="69" t="s">
        <v>175</v>
      </c>
      <c r="F77" s="69" t="s">
        <v>43</v>
      </c>
      <c r="G77" s="70">
        <v>30</v>
      </c>
    </row>
    <row r="78" spans="1:7" s="98" customFormat="1" ht="46.5" customHeight="1">
      <c r="A78" s="68" t="s">
        <v>44</v>
      </c>
      <c r="B78" s="77" t="s">
        <v>194</v>
      </c>
      <c r="C78" s="69" t="s">
        <v>27</v>
      </c>
      <c r="D78" s="69" t="s">
        <v>67</v>
      </c>
      <c r="E78" s="69" t="s">
        <v>179</v>
      </c>
      <c r="F78" s="69" t="s">
        <v>45</v>
      </c>
      <c r="G78" s="70">
        <f>'приложение 6'!F103</f>
        <v>40</v>
      </c>
    </row>
    <row r="79" spans="1:7" s="98" customFormat="1" ht="48" customHeight="1">
      <c r="A79" s="68" t="s">
        <v>69</v>
      </c>
      <c r="B79" s="77" t="s">
        <v>194</v>
      </c>
      <c r="C79" s="69" t="s">
        <v>27</v>
      </c>
      <c r="D79" s="69" t="s">
        <v>67</v>
      </c>
      <c r="E79" s="69" t="s">
        <v>179</v>
      </c>
      <c r="F79" s="69" t="s">
        <v>32</v>
      </c>
      <c r="G79" s="70">
        <f>'приложение 6'!F104</f>
        <v>250</v>
      </c>
    </row>
    <row r="80" spans="1:7" s="98" customFormat="1" ht="48" customHeight="1">
      <c r="A80" s="110" t="s">
        <v>171</v>
      </c>
      <c r="B80" s="77" t="s">
        <v>194</v>
      </c>
      <c r="C80" s="69" t="s">
        <v>27</v>
      </c>
      <c r="D80" s="69" t="s">
        <v>67</v>
      </c>
      <c r="E80" s="69" t="s">
        <v>176</v>
      </c>
      <c r="F80" s="69"/>
      <c r="G80" s="70">
        <f>G81</f>
        <v>314</v>
      </c>
    </row>
    <row r="81" spans="1:7" s="98" customFormat="1" ht="51.75" customHeight="1">
      <c r="A81" s="68" t="s">
        <v>44</v>
      </c>
      <c r="B81" s="77" t="s">
        <v>194</v>
      </c>
      <c r="C81" s="69" t="s">
        <v>27</v>
      </c>
      <c r="D81" s="69" t="s">
        <v>67</v>
      </c>
      <c r="E81" s="69" t="s">
        <v>180</v>
      </c>
      <c r="F81" s="69" t="s">
        <v>45</v>
      </c>
      <c r="G81" s="70">
        <f>'приложение 6'!F106</f>
        <v>314</v>
      </c>
    </row>
    <row r="82" spans="1:7" s="98" customFormat="1" ht="50.25" customHeight="1">
      <c r="A82" s="110" t="s">
        <v>172</v>
      </c>
      <c r="B82" s="77" t="s">
        <v>194</v>
      </c>
      <c r="C82" s="69" t="s">
        <v>27</v>
      </c>
      <c r="D82" s="69" t="s">
        <v>67</v>
      </c>
      <c r="E82" s="69" t="s">
        <v>177</v>
      </c>
      <c r="F82" s="69"/>
      <c r="G82" s="70">
        <f>G83</f>
        <v>174</v>
      </c>
    </row>
    <row r="83" spans="1:7" s="98" customFormat="1" ht="42.75" customHeight="1">
      <c r="A83" s="68" t="s">
        <v>44</v>
      </c>
      <c r="B83" s="77" t="s">
        <v>194</v>
      </c>
      <c r="C83" s="69" t="s">
        <v>27</v>
      </c>
      <c r="D83" s="69" t="s">
        <v>67</v>
      </c>
      <c r="E83" s="69" t="s">
        <v>181</v>
      </c>
      <c r="F83" s="69" t="s">
        <v>45</v>
      </c>
      <c r="G83" s="70">
        <f>'приложение 6'!F108</f>
        <v>174</v>
      </c>
    </row>
    <row r="84" spans="1:8" ht="30" customHeight="1">
      <c r="A84" s="110" t="s">
        <v>173</v>
      </c>
      <c r="B84" s="77" t="s">
        <v>194</v>
      </c>
      <c r="C84" s="69" t="s">
        <v>27</v>
      </c>
      <c r="D84" s="69" t="s">
        <v>67</v>
      </c>
      <c r="E84" s="69" t="s">
        <v>178</v>
      </c>
      <c r="F84" s="69"/>
      <c r="G84" s="70">
        <f>G85</f>
        <v>110</v>
      </c>
      <c r="H84" s="88"/>
    </row>
    <row r="85" spans="1:8" ht="26.25" customHeight="1">
      <c r="A85" s="85" t="s">
        <v>44</v>
      </c>
      <c r="B85" s="77" t="s">
        <v>194</v>
      </c>
      <c r="C85" s="69" t="s">
        <v>27</v>
      </c>
      <c r="D85" s="69" t="s">
        <v>67</v>
      </c>
      <c r="E85" s="69" t="s">
        <v>182</v>
      </c>
      <c r="F85" s="69" t="s">
        <v>45</v>
      </c>
      <c r="G85" s="70">
        <f>'приложение 6'!F110</f>
        <v>110</v>
      </c>
      <c r="H85" s="88"/>
    </row>
    <row r="86" spans="1:9" s="66" customFormat="1" ht="37.5" customHeight="1">
      <c r="A86" s="248" t="s">
        <v>70</v>
      </c>
      <c r="B86" s="80" t="s">
        <v>194</v>
      </c>
      <c r="C86" s="64" t="s">
        <v>50</v>
      </c>
      <c r="D86" s="64"/>
      <c r="E86" s="64"/>
      <c r="F86" s="64"/>
      <c r="G86" s="73">
        <f>G87+G96</f>
        <v>14444.1</v>
      </c>
      <c r="H86" s="90"/>
      <c r="I86" s="74">
        <f>G86+G186</f>
        <v>15086.1</v>
      </c>
    </row>
    <row r="87" spans="1:8" s="66" customFormat="1" ht="41.25" customHeight="1">
      <c r="A87" s="248" t="s">
        <v>71</v>
      </c>
      <c r="B87" s="80" t="s">
        <v>194</v>
      </c>
      <c r="C87" s="64" t="s">
        <v>50</v>
      </c>
      <c r="D87" s="64" t="s">
        <v>67</v>
      </c>
      <c r="E87" s="64"/>
      <c r="F87" s="64"/>
      <c r="G87" s="73">
        <f>G89+G90+G94+G95</f>
        <v>10599.1</v>
      </c>
      <c r="H87" s="90"/>
    </row>
    <row r="88" spans="1:8" ht="52.5" customHeight="1">
      <c r="A88" s="85" t="s">
        <v>165</v>
      </c>
      <c r="B88" s="77" t="s">
        <v>194</v>
      </c>
      <c r="C88" s="69" t="s">
        <v>50</v>
      </c>
      <c r="D88" s="69" t="s">
        <v>67</v>
      </c>
      <c r="E88" s="77" t="s">
        <v>166</v>
      </c>
      <c r="F88" s="77"/>
      <c r="G88" s="83">
        <f>G89+G90</f>
        <v>5351.3</v>
      </c>
      <c r="H88" s="88"/>
    </row>
    <row r="89" spans="1:8" ht="39" customHeight="1">
      <c r="A89" s="85" t="s">
        <v>44</v>
      </c>
      <c r="B89" s="77" t="s">
        <v>194</v>
      </c>
      <c r="C89" s="69" t="s">
        <v>50</v>
      </c>
      <c r="D89" s="69" t="s">
        <v>67</v>
      </c>
      <c r="E89" s="77" t="s">
        <v>166</v>
      </c>
      <c r="F89" s="77" t="s">
        <v>45</v>
      </c>
      <c r="G89" s="83">
        <f>'приложение 6'!F114</f>
        <v>4551.3</v>
      </c>
      <c r="H89" s="88"/>
    </row>
    <row r="90" spans="1:8" ht="39" customHeight="1">
      <c r="A90" s="93" t="s">
        <v>47</v>
      </c>
      <c r="B90" s="77" t="s">
        <v>194</v>
      </c>
      <c r="C90" s="69" t="s">
        <v>50</v>
      </c>
      <c r="D90" s="69" t="s">
        <v>67</v>
      </c>
      <c r="E90" s="77" t="s">
        <v>166</v>
      </c>
      <c r="F90" s="77" t="s">
        <v>48</v>
      </c>
      <c r="G90" s="83">
        <v>800</v>
      </c>
      <c r="H90" s="88"/>
    </row>
    <row r="91" spans="1:8" ht="39" customHeight="1">
      <c r="A91" s="68" t="s">
        <v>107</v>
      </c>
      <c r="B91" s="77" t="s">
        <v>194</v>
      </c>
      <c r="C91" s="69" t="s">
        <v>50</v>
      </c>
      <c r="D91" s="69" t="s">
        <v>67</v>
      </c>
      <c r="E91" s="69" t="s">
        <v>108</v>
      </c>
      <c r="F91" s="77"/>
      <c r="G91" s="83">
        <f>G92</f>
        <v>787.17</v>
      </c>
      <c r="H91" s="88"/>
    </row>
    <row r="92" spans="1:8" ht="39" customHeight="1">
      <c r="A92" s="68" t="s">
        <v>157</v>
      </c>
      <c r="B92" s="77" t="s">
        <v>194</v>
      </c>
      <c r="C92" s="69" t="s">
        <v>50</v>
      </c>
      <c r="D92" s="69" t="s">
        <v>67</v>
      </c>
      <c r="E92" s="69" t="s">
        <v>109</v>
      </c>
      <c r="F92" s="77"/>
      <c r="G92" s="83">
        <f>G93</f>
        <v>787.17</v>
      </c>
      <c r="H92" s="88"/>
    </row>
    <row r="93" spans="1:8" ht="39" customHeight="1">
      <c r="A93" s="68" t="s">
        <v>115</v>
      </c>
      <c r="B93" s="77" t="s">
        <v>194</v>
      </c>
      <c r="C93" s="69" t="s">
        <v>50</v>
      </c>
      <c r="D93" s="69" t="s">
        <v>67</v>
      </c>
      <c r="E93" s="69" t="s">
        <v>122</v>
      </c>
      <c r="F93" s="69"/>
      <c r="G93" s="83">
        <f>G94</f>
        <v>787.17</v>
      </c>
      <c r="H93" s="88"/>
    </row>
    <row r="94" spans="1:8" ht="39" customHeight="1">
      <c r="A94" s="85" t="s">
        <v>44</v>
      </c>
      <c r="B94" s="77" t="s">
        <v>194</v>
      </c>
      <c r="C94" s="69" t="s">
        <v>50</v>
      </c>
      <c r="D94" s="69" t="s">
        <v>67</v>
      </c>
      <c r="E94" s="69" t="s">
        <v>122</v>
      </c>
      <c r="F94" s="69" t="s">
        <v>45</v>
      </c>
      <c r="G94" s="83">
        <f>'приложение 6'!F119</f>
        <v>787.17</v>
      </c>
      <c r="H94" s="88"/>
    </row>
    <row r="95" spans="1:8" ht="65.25" customHeight="1">
      <c r="A95" s="85" t="s">
        <v>664</v>
      </c>
      <c r="B95" s="77" t="s">
        <v>194</v>
      </c>
      <c r="C95" s="69" t="s">
        <v>50</v>
      </c>
      <c r="D95" s="69" t="s">
        <v>67</v>
      </c>
      <c r="E95" s="69" t="s">
        <v>665</v>
      </c>
      <c r="F95" s="69" t="s">
        <v>45</v>
      </c>
      <c r="G95" s="83">
        <v>4460.63</v>
      </c>
      <c r="H95" s="88"/>
    </row>
    <row r="96" spans="1:9" s="66" customFormat="1" ht="15.75">
      <c r="A96" s="248" t="s">
        <v>74</v>
      </c>
      <c r="B96" s="64" t="s">
        <v>194</v>
      </c>
      <c r="C96" s="64" t="s">
        <v>50</v>
      </c>
      <c r="D96" s="64" t="s">
        <v>75</v>
      </c>
      <c r="E96" s="64"/>
      <c r="F96" s="64"/>
      <c r="G96" s="238">
        <f>G97+G102</f>
        <v>3845</v>
      </c>
      <c r="H96" s="92"/>
      <c r="I96" s="105"/>
    </row>
    <row r="97" spans="1:8" s="66" customFormat="1" ht="61.5" customHeight="1">
      <c r="A97" s="85" t="s">
        <v>137</v>
      </c>
      <c r="B97" s="69" t="s">
        <v>194</v>
      </c>
      <c r="C97" s="69" t="s">
        <v>50</v>
      </c>
      <c r="D97" s="69" t="s">
        <v>75</v>
      </c>
      <c r="E97" s="69" t="s">
        <v>76</v>
      </c>
      <c r="F97" s="77"/>
      <c r="G97" s="272">
        <f>G99+G100</f>
        <v>3800</v>
      </c>
      <c r="H97" s="92"/>
    </row>
    <row r="98" spans="1:8" s="66" customFormat="1" ht="78.75" hidden="1">
      <c r="A98" s="85" t="s">
        <v>42</v>
      </c>
      <c r="B98" s="69" t="s">
        <v>194</v>
      </c>
      <c r="C98" s="69" t="s">
        <v>50</v>
      </c>
      <c r="D98" s="69" t="s">
        <v>75</v>
      </c>
      <c r="E98" s="69" t="s">
        <v>76</v>
      </c>
      <c r="F98" s="77" t="s">
        <v>43</v>
      </c>
      <c r="G98" s="70">
        <f>'приложение 6'!F133</f>
        <v>0</v>
      </c>
      <c r="H98" s="92"/>
    </row>
    <row r="99" spans="1:8" s="66" customFormat="1" ht="15.75">
      <c r="A99" s="85" t="s">
        <v>44</v>
      </c>
      <c r="B99" s="77" t="s">
        <v>194</v>
      </c>
      <c r="C99" s="77" t="s">
        <v>50</v>
      </c>
      <c r="D99" s="77" t="s">
        <v>75</v>
      </c>
      <c r="E99" s="77" t="s">
        <v>76</v>
      </c>
      <c r="F99" s="77">
        <v>200</v>
      </c>
      <c r="G99" s="272">
        <v>1700</v>
      </c>
      <c r="H99" s="92"/>
    </row>
    <row r="100" spans="1:8" s="66" customFormat="1" ht="47.25">
      <c r="A100" s="93" t="s">
        <v>668</v>
      </c>
      <c r="B100" s="69" t="s">
        <v>194</v>
      </c>
      <c r="C100" s="69" t="s">
        <v>50</v>
      </c>
      <c r="D100" s="69" t="s">
        <v>75</v>
      </c>
      <c r="E100" s="69" t="s">
        <v>671</v>
      </c>
      <c r="F100" s="77"/>
      <c r="G100" s="70">
        <f>G101</f>
        <v>2100</v>
      </c>
      <c r="H100" s="92"/>
    </row>
    <row r="101" spans="1:8" s="66" customFormat="1" ht="15.75">
      <c r="A101" s="85" t="s">
        <v>44</v>
      </c>
      <c r="B101" s="69" t="s">
        <v>194</v>
      </c>
      <c r="C101" s="69" t="s">
        <v>50</v>
      </c>
      <c r="D101" s="69" t="s">
        <v>75</v>
      </c>
      <c r="E101" s="69" t="s">
        <v>671</v>
      </c>
      <c r="F101" s="77" t="s">
        <v>45</v>
      </c>
      <c r="G101" s="272">
        <v>2100</v>
      </c>
      <c r="H101" s="92"/>
    </row>
    <row r="102" spans="1:8" s="66" customFormat="1" ht="18" customHeight="1">
      <c r="A102" s="68" t="s">
        <v>107</v>
      </c>
      <c r="B102" s="69" t="s">
        <v>194</v>
      </c>
      <c r="C102" s="69" t="s">
        <v>50</v>
      </c>
      <c r="D102" s="69" t="s">
        <v>75</v>
      </c>
      <c r="E102" s="69" t="s">
        <v>108</v>
      </c>
      <c r="F102" s="77"/>
      <c r="G102" s="70">
        <f>G103</f>
        <v>45</v>
      </c>
      <c r="H102" s="92"/>
    </row>
    <row r="103" spans="1:8" s="66" customFormat="1" ht="18" customHeight="1">
      <c r="A103" s="68" t="s">
        <v>157</v>
      </c>
      <c r="B103" s="69" t="s">
        <v>194</v>
      </c>
      <c r="C103" s="69" t="s">
        <v>50</v>
      </c>
      <c r="D103" s="69" t="s">
        <v>75</v>
      </c>
      <c r="E103" s="69" t="s">
        <v>109</v>
      </c>
      <c r="F103" s="77"/>
      <c r="G103" s="70">
        <f>G104</f>
        <v>45</v>
      </c>
      <c r="H103" s="92"/>
    </row>
    <row r="104" spans="1:8" s="66" customFormat="1" ht="39" customHeight="1">
      <c r="A104" s="68" t="s">
        <v>115</v>
      </c>
      <c r="B104" s="69" t="s">
        <v>194</v>
      </c>
      <c r="C104" s="69" t="s">
        <v>50</v>
      </c>
      <c r="D104" s="69" t="s">
        <v>75</v>
      </c>
      <c r="E104" s="69" t="s">
        <v>122</v>
      </c>
      <c r="F104" s="69"/>
      <c r="G104" s="70">
        <f>G105</f>
        <v>45</v>
      </c>
      <c r="H104" s="92"/>
    </row>
    <row r="105" spans="1:8" s="66" customFormat="1" ht="61.5" customHeight="1">
      <c r="A105" s="85" t="s">
        <v>42</v>
      </c>
      <c r="B105" s="69" t="s">
        <v>194</v>
      </c>
      <c r="C105" s="69" t="s">
        <v>50</v>
      </c>
      <c r="D105" s="69" t="s">
        <v>75</v>
      </c>
      <c r="E105" s="69" t="s">
        <v>122</v>
      </c>
      <c r="F105" s="69" t="s">
        <v>43</v>
      </c>
      <c r="G105" s="70">
        <f>'приложение 6'!F83</f>
        <v>45</v>
      </c>
      <c r="H105" s="92"/>
    </row>
    <row r="106" spans="1:8" s="66" customFormat="1" ht="15.75">
      <c r="A106" s="248" t="s">
        <v>77</v>
      </c>
      <c r="B106" s="64" t="s">
        <v>194</v>
      </c>
      <c r="C106" s="64" t="s">
        <v>30</v>
      </c>
      <c r="D106" s="64"/>
      <c r="E106" s="64"/>
      <c r="F106" s="64"/>
      <c r="G106" s="73">
        <f>G107+G111+G129+G137</f>
        <v>20885.271180000003</v>
      </c>
      <c r="H106" s="74"/>
    </row>
    <row r="107" spans="1:8" s="66" customFormat="1" ht="13.5" customHeight="1">
      <c r="A107" s="248" t="s">
        <v>78</v>
      </c>
      <c r="B107" s="64" t="s">
        <v>194</v>
      </c>
      <c r="C107" s="64" t="s">
        <v>30</v>
      </c>
      <c r="D107" s="64" t="s">
        <v>26</v>
      </c>
      <c r="E107" s="64"/>
      <c r="F107" s="64"/>
      <c r="G107" s="73">
        <f>G108</f>
        <v>2613.626</v>
      </c>
      <c r="H107" s="74"/>
    </row>
    <row r="108" spans="1:8" ht="75" customHeight="1">
      <c r="A108" s="93" t="s">
        <v>139</v>
      </c>
      <c r="B108" s="69" t="s">
        <v>194</v>
      </c>
      <c r="C108" s="69" t="s">
        <v>30</v>
      </c>
      <c r="D108" s="69" t="s">
        <v>26</v>
      </c>
      <c r="E108" s="69" t="s">
        <v>140</v>
      </c>
      <c r="F108" s="69"/>
      <c r="G108" s="83">
        <f>G109</f>
        <v>2613.626</v>
      </c>
      <c r="H108" s="76"/>
    </row>
    <row r="109" spans="1:8" ht="53.25" customHeight="1">
      <c r="A109" s="93" t="s">
        <v>116</v>
      </c>
      <c r="B109" s="69" t="s">
        <v>194</v>
      </c>
      <c r="C109" s="69" t="s">
        <v>30</v>
      </c>
      <c r="D109" s="69" t="s">
        <v>26</v>
      </c>
      <c r="E109" s="69" t="s">
        <v>141</v>
      </c>
      <c r="F109" s="69"/>
      <c r="G109" s="70">
        <f>G110</f>
        <v>2613.626</v>
      </c>
      <c r="H109" s="76"/>
    </row>
    <row r="110" spans="1:8" ht="38.25" customHeight="1">
      <c r="A110" s="85" t="s">
        <v>44</v>
      </c>
      <c r="B110" s="69" t="s">
        <v>194</v>
      </c>
      <c r="C110" s="69" t="s">
        <v>30</v>
      </c>
      <c r="D110" s="69" t="s">
        <v>26</v>
      </c>
      <c r="E110" s="69" t="s">
        <v>141</v>
      </c>
      <c r="F110" s="77" t="s">
        <v>45</v>
      </c>
      <c r="G110" s="70">
        <f>'приложение 6'!F146</f>
        <v>2613.626</v>
      </c>
      <c r="H110" s="76"/>
    </row>
    <row r="111" spans="1:8" s="66" customFormat="1" ht="56.25" customHeight="1">
      <c r="A111" s="72" t="s">
        <v>79</v>
      </c>
      <c r="B111" s="64" t="s">
        <v>194</v>
      </c>
      <c r="C111" s="64" t="s">
        <v>30</v>
      </c>
      <c r="D111" s="64" t="s">
        <v>31</v>
      </c>
      <c r="E111" s="64"/>
      <c r="F111" s="64"/>
      <c r="G111" s="73">
        <f>G112+G117+G119+G125+G114</f>
        <v>16200.394549999999</v>
      </c>
      <c r="H111" s="74"/>
    </row>
    <row r="112" spans="1:8" ht="45" customHeight="1">
      <c r="A112" s="75" t="s">
        <v>128</v>
      </c>
      <c r="B112" s="69" t="s">
        <v>194</v>
      </c>
      <c r="C112" s="69" t="s">
        <v>30</v>
      </c>
      <c r="D112" s="69" t="s">
        <v>31</v>
      </c>
      <c r="E112" s="69" t="s">
        <v>127</v>
      </c>
      <c r="F112" s="77"/>
      <c r="G112" s="70">
        <f>G113</f>
        <v>7021.58</v>
      </c>
      <c r="H112" s="76"/>
    </row>
    <row r="113" spans="1:8" ht="45" customHeight="1">
      <c r="A113" s="93" t="s">
        <v>129</v>
      </c>
      <c r="B113" s="69" t="s">
        <v>194</v>
      </c>
      <c r="C113" s="69" t="s">
        <v>30</v>
      </c>
      <c r="D113" s="69" t="s">
        <v>31</v>
      </c>
      <c r="E113" s="69" t="s">
        <v>130</v>
      </c>
      <c r="F113" s="77"/>
      <c r="G113" s="70">
        <f>G115</f>
        <v>7021.58</v>
      </c>
      <c r="H113" s="76"/>
    </row>
    <row r="114" spans="1:8" ht="45" customHeight="1">
      <c r="A114" s="93" t="s">
        <v>663</v>
      </c>
      <c r="B114" s="69" t="s">
        <v>194</v>
      </c>
      <c r="C114" s="69" t="s">
        <v>30</v>
      </c>
      <c r="D114" s="69" t="s">
        <v>31</v>
      </c>
      <c r="E114" s="69" t="s">
        <v>662</v>
      </c>
      <c r="F114" s="77" t="s">
        <v>45</v>
      </c>
      <c r="G114" s="70">
        <v>505.87955</v>
      </c>
      <c r="H114" s="76"/>
    </row>
    <row r="115" spans="1:8" ht="68.25" customHeight="1">
      <c r="A115" s="93" t="s">
        <v>23</v>
      </c>
      <c r="B115" s="69" t="s">
        <v>194</v>
      </c>
      <c r="C115" s="69" t="s">
        <v>30</v>
      </c>
      <c r="D115" s="69" t="s">
        <v>31</v>
      </c>
      <c r="E115" s="69" t="s">
        <v>131</v>
      </c>
      <c r="F115" s="77"/>
      <c r="G115" s="70">
        <f>G116</f>
        <v>7021.58</v>
      </c>
      <c r="H115" s="76"/>
    </row>
    <row r="116" spans="1:8" ht="51.75" customHeight="1">
      <c r="A116" s="85" t="s">
        <v>44</v>
      </c>
      <c r="B116" s="69" t="s">
        <v>194</v>
      </c>
      <c r="C116" s="69" t="s">
        <v>30</v>
      </c>
      <c r="D116" s="69" t="s">
        <v>31</v>
      </c>
      <c r="E116" s="69" t="s">
        <v>131</v>
      </c>
      <c r="F116" s="77" t="s">
        <v>45</v>
      </c>
      <c r="G116" s="70">
        <f>'приложение 6'!F151</f>
        <v>7021.58</v>
      </c>
      <c r="H116" s="76"/>
    </row>
    <row r="117" spans="1:8" ht="88.5" customHeight="1">
      <c r="A117" s="85" t="s">
        <v>138</v>
      </c>
      <c r="B117" s="69" t="s">
        <v>194</v>
      </c>
      <c r="C117" s="69" t="s">
        <v>30</v>
      </c>
      <c r="D117" s="69" t="s">
        <v>31</v>
      </c>
      <c r="E117" s="69" t="s">
        <v>90</v>
      </c>
      <c r="F117" s="77"/>
      <c r="G117" s="83">
        <f>G118</f>
        <v>2461.5</v>
      </c>
      <c r="H117" s="76"/>
    </row>
    <row r="118" spans="1:8" ht="54" customHeight="1">
      <c r="A118" s="85" t="s">
        <v>44</v>
      </c>
      <c r="B118" s="69" t="s">
        <v>194</v>
      </c>
      <c r="C118" s="69" t="s">
        <v>30</v>
      </c>
      <c r="D118" s="69" t="s">
        <v>31</v>
      </c>
      <c r="E118" s="69" t="s">
        <v>90</v>
      </c>
      <c r="F118" s="77" t="s">
        <v>45</v>
      </c>
      <c r="G118" s="83">
        <f>'приложение 6'!F154</f>
        <v>2461.5</v>
      </c>
      <c r="H118" s="76"/>
    </row>
    <row r="119" spans="1:8" ht="99" customHeight="1">
      <c r="A119" s="93" t="s">
        <v>139</v>
      </c>
      <c r="B119" s="69" t="s">
        <v>194</v>
      </c>
      <c r="C119" s="69" t="s">
        <v>30</v>
      </c>
      <c r="D119" s="69" t="s">
        <v>31</v>
      </c>
      <c r="E119" s="69" t="s">
        <v>140</v>
      </c>
      <c r="F119" s="77"/>
      <c r="G119" s="83">
        <f>G120+G123</f>
        <v>5322.7339999999995</v>
      </c>
      <c r="H119" s="76"/>
    </row>
    <row r="120" spans="1:8" ht="41.25" customHeight="1">
      <c r="A120" s="85" t="s">
        <v>117</v>
      </c>
      <c r="B120" s="69" t="s">
        <v>194</v>
      </c>
      <c r="C120" s="69" t="s">
        <v>30</v>
      </c>
      <c r="D120" s="69" t="s">
        <v>31</v>
      </c>
      <c r="E120" s="69" t="s">
        <v>142</v>
      </c>
      <c r="F120" s="77"/>
      <c r="G120" s="272">
        <f>G121+G122</f>
        <v>5103.2</v>
      </c>
      <c r="H120" s="91"/>
    </row>
    <row r="121" spans="1:8" ht="52.5" customHeight="1">
      <c r="A121" s="85" t="s">
        <v>44</v>
      </c>
      <c r="B121" s="69" t="s">
        <v>194</v>
      </c>
      <c r="C121" s="69" t="s">
        <v>30</v>
      </c>
      <c r="D121" s="69" t="s">
        <v>31</v>
      </c>
      <c r="E121" s="69" t="s">
        <v>142</v>
      </c>
      <c r="F121" s="77" t="s">
        <v>45</v>
      </c>
      <c r="G121" s="70">
        <f>'приложение 6'!F157</f>
        <v>1603.1999999999998</v>
      </c>
      <c r="H121" s="91"/>
    </row>
    <row r="122" spans="1:8" ht="39" customHeight="1">
      <c r="A122" s="93" t="s">
        <v>47</v>
      </c>
      <c r="B122" s="69" t="s">
        <v>194</v>
      </c>
      <c r="C122" s="69" t="s">
        <v>30</v>
      </c>
      <c r="D122" s="69" t="s">
        <v>31</v>
      </c>
      <c r="E122" s="69" t="s">
        <v>142</v>
      </c>
      <c r="F122" s="77" t="s">
        <v>48</v>
      </c>
      <c r="G122" s="70">
        <f>'приложение 6'!F158</f>
        <v>3500</v>
      </c>
      <c r="H122" s="91"/>
    </row>
    <row r="123" spans="1:8" ht="48.75" customHeight="1">
      <c r="A123" s="85" t="s">
        <v>152</v>
      </c>
      <c r="B123" s="69" t="s">
        <v>194</v>
      </c>
      <c r="C123" s="69" t="s">
        <v>30</v>
      </c>
      <c r="D123" s="69" t="s">
        <v>31</v>
      </c>
      <c r="E123" s="69" t="s">
        <v>151</v>
      </c>
      <c r="F123" s="77"/>
      <c r="G123" s="272">
        <f>G124</f>
        <v>219.534</v>
      </c>
      <c r="H123" s="91"/>
    </row>
    <row r="124" spans="1:8" ht="42.75" customHeight="1">
      <c r="A124" s="85" t="s">
        <v>44</v>
      </c>
      <c r="B124" s="69" t="s">
        <v>194</v>
      </c>
      <c r="C124" s="69" t="s">
        <v>30</v>
      </c>
      <c r="D124" s="69" t="s">
        <v>31</v>
      </c>
      <c r="E124" s="69" t="s">
        <v>151</v>
      </c>
      <c r="F124" s="77" t="s">
        <v>45</v>
      </c>
      <c r="G124" s="70">
        <f>'приложение 6'!F160</f>
        <v>219.534</v>
      </c>
      <c r="H124" s="91"/>
    </row>
    <row r="125" spans="1:8" ht="42.75" customHeight="1">
      <c r="A125" s="68" t="s">
        <v>107</v>
      </c>
      <c r="B125" s="69" t="s">
        <v>194</v>
      </c>
      <c r="C125" s="69" t="s">
        <v>30</v>
      </c>
      <c r="D125" s="69" t="s">
        <v>31</v>
      </c>
      <c r="E125" s="69" t="s">
        <v>108</v>
      </c>
      <c r="F125" s="77"/>
      <c r="G125" s="70">
        <f>G126</f>
        <v>888.701</v>
      </c>
      <c r="H125" s="91"/>
    </row>
    <row r="126" spans="1:8" ht="57.75" customHeight="1">
      <c r="A126" s="68" t="s">
        <v>110</v>
      </c>
      <c r="B126" s="69" t="s">
        <v>194</v>
      </c>
      <c r="C126" s="69" t="s">
        <v>30</v>
      </c>
      <c r="D126" s="69" t="s">
        <v>31</v>
      </c>
      <c r="E126" s="69" t="s">
        <v>109</v>
      </c>
      <c r="F126" s="77"/>
      <c r="G126" s="70">
        <f>G127</f>
        <v>888.701</v>
      </c>
      <c r="H126" s="91"/>
    </row>
    <row r="127" spans="1:8" ht="55.5" customHeight="1">
      <c r="A127" s="68" t="s">
        <v>115</v>
      </c>
      <c r="B127" s="69" t="s">
        <v>194</v>
      </c>
      <c r="C127" s="69" t="s">
        <v>30</v>
      </c>
      <c r="D127" s="69" t="s">
        <v>31</v>
      </c>
      <c r="E127" s="69" t="s">
        <v>122</v>
      </c>
      <c r="F127" s="77"/>
      <c r="G127" s="70">
        <f>G128</f>
        <v>888.701</v>
      </c>
      <c r="H127" s="91"/>
    </row>
    <row r="128" spans="1:8" ht="50.25" customHeight="1">
      <c r="A128" s="68" t="s">
        <v>44</v>
      </c>
      <c r="B128" s="69" t="s">
        <v>194</v>
      </c>
      <c r="C128" s="69" t="s">
        <v>30</v>
      </c>
      <c r="D128" s="69" t="s">
        <v>31</v>
      </c>
      <c r="E128" s="69" t="s">
        <v>122</v>
      </c>
      <c r="F128" s="77" t="s">
        <v>45</v>
      </c>
      <c r="G128" s="70">
        <f>'приложение 6'!F164</f>
        <v>888.701</v>
      </c>
      <c r="H128" s="91"/>
    </row>
    <row r="129" spans="1:8" s="66" customFormat="1" ht="54.75" customHeight="1">
      <c r="A129" s="248" t="s">
        <v>80</v>
      </c>
      <c r="B129" s="64" t="s">
        <v>194</v>
      </c>
      <c r="C129" s="64" t="s">
        <v>30</v>
      </c>
      <c r="D129" s="64" t="s">
        <v>27</v>
      </c>
      <c r="E129" s="64"/>
      <c r="F129" s="80"/>
      <c r="G129" s="238">
        <f>G130+G136</f>
        <v>1607.55063</v>
      </c>
      <c r="H129" s="92"/>
    </row>
    <row r="130" spans="1:8" ht="69.75" customHeight="1">
      <c r="A130" s="93" t="s">
        <v>154</v>
      </c>
      <c r="B130" s="69" t="s">
        <v>194</v>
      </c>
      <c r="C130" s="69" t="s">
        <v>30</v>
      </c>
      <c r="D130" s="69" t="s">
        <v>27</v>
      </c>
      <c r="E130" s="69" t="s">
        <v>153</v>
      </c>
      <c r="F130" s="77"/>
      <c r="G130" s="83">
        <f>G131+G132</f>
        <v>1590</v>
      </c>
      <c r="H130" s="91"/>
    </row>
    <row r="131" spans="1:8" ht="44.25" customHeight="1">
      <c r="A131" s="85" t="s">
        <v>44</v>
      </c>
      <c r="B131" s="69" t="s">
        <v>194</v>
      </c>
      <c r="C131" s="69" t="s">
        <v>30</v>
      </c>
      <c r="D131" s="69" t="s">
        <v>27</v>
      </c>
      <c r="E131" s="69" t="s">
        <v>153</v>
      </c>
      <c r="F131" s="77" t="s">
        <v>45</v>
      </c>
      <c r="G131" s="83">
        <f>'приложение 6'!F167</f>
        <v>1220</v>
      </c>
      <c r="H131" s="91"/>
    </row>
    <row r="132" spans="1:8" ht="44.25" customHeight="1">
      <c r="A132" s="93" t="s">
        <v>47</v>
      </c>
      <c r="B132" s="69" t="s">
        <v>194</v>
      </c>
      <c r="C132" s="69" t="s">
        <v>30</v>
      </c>
      <c r="D132" s="69" t="s">
        <v>27</v>
      </c>
      <c r="E132" s="69" t="s">
        <v>166</v>
      </c>
      <c r="F132" s="77" t="s">
        <v>48</v>
      </c>
      <c r="G132" s="83">
        <f>'приложение 6'!F168</f>
        <v>370</v>
      </c>
      <c r="H132" s="91"/>
    </row>
    <row r="133" spans="1:8" ht="44.25" customHeight="1">
      <c r="A133" s="93" t="s">
        <v>107</v>
      </c>
      <c r="B133" s="69" t="s">
        <v>194</v>
      </c>
      <c r="C133" s="69" t="s">
        <v>30</v>
      </c>
      <c r="D133" s="69" t="s">
        <v>27</v>
      </c>
      <c r="E133" s="69" t="s">
        <v>108</v>
      </c>
      <c r="F133" s="77"/>
      <c r="G133" s="83">
        <f>G134</f>
        <v>17.55063</v>
      </c>
      <c r="H133" s="91"/>
    </row>
    <row r="134" spans="1:8" ht="50.25" customHeight="1">
      <c r="A134" s="93" t="s">
        <v>706</v>
      </c>
      <c r="B134" s="69" t="s">
        <v>194</v>
      </c>
      <c r="C134" s="69" t="s">
        <v>30</v>
      </c>
      <c r="D134" s="69" t="s">
        <v>27</v>
      </c>
      <c r="E134" s="69" t="s">
        <v>109</v>
      </c>
      <c r="F134" s="77"/>
      <c r="G134" s="83">
        <f>G135</f>
        <v>17.55063</v>
      </c>
      <c r="H134" s="91"/>
    </row>
    <row r="135" spans="1:8" ht="44.25" customHeight="1">
      <c r="A135" s="68" t="s">
        <v>115</v>
      </c>
      <c r="B135" s="69" t="s">
        <v>194</v>
      </c>
      <c r="C135" s="69" t="s">
        <v>30</v>
      </c>
      <c r="D135" s="69" t="s">
        <v>27</v>
      </c>
      <c r="E135" s="69" t="s">
        <v>122</v>
      </c>
      <c r="F135" s="77"/>
      <c r="G135" s="83">
        <f>G136</f>
        <v>17.55063</v>
      </c>
      <c r="H135" s="91"/>
    </row>
    <row r="136" spans="1:8" ht="44.25" customHeight="1">
      <c r="A136" s="85" t="s">
        <v>44</v>
      </c>
      <c r="B136" s="69" t="s">
        <v>194</v>
      </c>
      <c r="C136" s="69" t="s">
        <v>30</v>
      </c>
      <c r="D136" s="69" t="s">
        <v>27</v>
      </c>
      <c r="E136" s="69" t="s">
        <v>122</v>
      </c>
      <c r="F136" s="77" t="s">
        <v>45</v>
      </c>
      <c r="G136" s="83">
        <v>17.55063</v>
      </c>
      <c r="H136" s="91"/>
    </row>
    <row r="137" spans="1:8" s="66" customFormat="1" ht="44.25" customHeight="1">
      <c r="A137" s="255" t="s">
        <v>101</v>
      </c>
      <c r="B137" s="64" t="s">
        <v>194</v>
      </c>
      <c r="C137" s="64" t="s">
        <v>30</v>
      </c>
      <c r="D137" s="64" t="s">
        <v>30</v>
      </c>
      <c r="E137" s="64"/>
      <c r="F137" s="80"/>
      <c r="G137" s="238">
        <f>G142+G138</f>
        <v>463.7</v>
      </c>
      <c r="H137" s="92"/>
    </row>
    <row r="138" spans="1:8" ht="44.25" customHeight="1">
      <c r="A138" s="253" t="s">
        <v>620</v>
      </c>
      <c r="B138" s="69" t="s">
        <v>194</v>
      </c>
      <c r="C138" s="69" t="s">
        <v>30</v>
      </c>
      <c r="D138" s="69" t="s">
        <v>30</v>
      </c>
      <c r="E138" s="69" t="s">
        <v>621</v>
      </c>
      <c r="F138" s="77"/>
      <c r="G138" s="83">
        <f>G139</f>
        <v>50</v>
      </c>
      <c r="H138" s="231"/>
    </row>
    <row r="139" spans="1:8" ht="75.75" customHeight="1">
      <c r="A139" s="93" t="s">
        <v>139</v>
      </c>
      <c r="B139" s="69" t="s">
        <v>194</v>
      </c>
      <c r="C139" s="69" t="s">
        <v>30</v>
      </c>
      <c r="D139" s="69" t="s">
        <v>30</v>
      </c>
      <c r="E139" s="69" t="s">
        <v>140</v>
      </c>
      <c r="F139" s="77"/>
      <c r="G139" s="83">
        <f>G140</f>
        <v>50</v>
      </c>
      <c r="H139" s="231"/>
    </row>
    <row r="140" spans="1:8" ht="66.75" customHeight="1">
      <c r="A140" s="253" t="s">
        <v>618</v>
      </c>
      <c r="B140" s="69" t="s">
        <v>194</v>
      </c>
      <c r="C140" s="69" t="s">
        <v>30</v>
      </c>
      <c r="D140" s="69" t="s">
        <v>30</v>
      </c>
      <c r="E140" s="69" t="s">
        <v>143</v>
      </c>
      <c r="F140" s="77"/>
      <c r="G140" s="83">
        <f>G141</f>
        <v>50</v>
      </c>
      <c r="H140" s="231"/>
    </row>
    <row r="141" spans="1:8" ht="44.25" customHeight="1">
      <c r="A141" s="68" t="s">
        <v>44</v>
      </c>
      <c r="B141" s="69" t="s">
        <v>194</v>
      </c>
      <c r="C141" s="69" t="s">
        <v>30</v>
      </c>
      <c r="D141" s="69" t="s">
        <v>30</v>
      </c>
      <c r="E141" s="69" t="s">
        <v>143</v>
      </c>
      <c r="F141" s="69" t="s">
        <v>45</v>
      </c>
      <c r="G141" s="70">
        <v>50</v>
      </c>
      <c r="H141" s="231"/>
    </row>
    <row r="142" spans="1:8" ht="44.25" customHeight="1">
      <c r="A142" s="68" t="s">
        <v>107</v>
      </c>
      <c r="B142" s="69" t="s">
        <v>194</v>
      </c>
      <c r="C142" s="69" t="s">
        <v>30</v>
      </c>
      <c r="D142" s="69" t="s">
        <v>30</v>
      </c>
      <c r="E142" s="69" t="s">
        <v>108</v>
      </c>
      <c r="F142" s="77"/>
      <c r="G142" s="70">
        <f>G143</f>
        <v>413.7</v>
      </c>
      <c r="H142" s="91"/>
    </row>
    <row r="143" spans="1:8" ht="44.25" customHeight="1">
      <c r="A143" s="68" t="s">
        <v>110</v>
      </c>
      <c r="B143" s="69" t="s">
        <v>194</v>
      </c>
      <c r="C143" s="69" t="s">
        <v>30</v>
      </c>
      <c r="D143" s="69" t="s">
        <v>30</v>
      </c>
      <c r="E143" s="69" t="s">
        <v>109</v>
      </c>
      <c r="F143" s="77"/>
      <c r="G143" s="70">
        <f>G144</f>
        <v>413.7</v>
      </c>
      <c r="H143" s="91"/>
    </row>
    <row r="144" spans="1:8" ht="44.25" customHeight="1">
      <c r="A144" s="68" t="s">
        <v>115</v>
      </c>
      <c r="B144" s="69" t="s">
        <v>194</v>
      </c>
      <c r="C144" s="69" t="s">
        <v>30</v>
      </c>
      <c r="D144" s="69" t="s">
        <v>30</v>
      </c>
      <c r="E144" s="69" t="s">
        <v>122</v>
      </c>
      <c r="F144" s="77"/>
      <c r="G144" s="70">
        <f>G145</f>
        <v>413.7</v>
      </c>
      <c r="H144" s="91"/>
    </row>
    <row r="145" spans="1:8" ht="44.25" customHeight="1">
      <c r="A145" s="85" t="s">
        <v>44</v>
      </c>
      <c r="B145" s="69" t="s">
        <v>194</v>
      </c>
      <c r="C145" s="69" t="s">
        <v>30</v>
      </c>
      <c r="D145" s="69" t="s">
        <v>30</v>
      </c>
      <c r="E145" s="69" t="s">
        <v>122</v>
      </c>
      <c r="F145" s="77" t="s">
        <v>45</v>
      </c>
      <c r="G145" s="70">
        <f>'приложение 6'!F181</f>
        <v>413.7</v>
      </c>
      <c r="H145" s="91"/>
    </row>
    <row r="146" spans="1:8" s="66" customFormat="1" ht="15.75">
      <c r="A146" s="72" t="s">
        <v>92</v>
      </c>
      <c r="B146" s="64" t="s">
        <v>194</v>
      </c>
      <c r="C146" s="64" t="s">
        <v>29</v>
      </c>
      <c r="D146" s="64"/>
      <c r="E146" s="64"/>
      <c r="F146" s="64"/>
      <c r="G146" s="73">
        <f>G147</f>
        <v>6</v>
      </c>
      <c r="H146" s="94"/>
    </row>
    <row r="147" spans="1:8" s="66" customFormat="1" ht="15.75">
      <c r="A147" s="95" t="s">
        <v>93</v>
      </c>
      <c r="B147" s="80" t="s">
        <v>194</v>
      </c>
      <c r="C147" s="80" t="s">
        <v>29</v>
      </c>
      <c r="D147" s="80" t="s">
        <v>26</v>
      </c>
      <c r="E147" s="80"/>
      <c r="F147" s="80"/>
      <c r="G147" s="73">
        <f>G148</f>
        <v>6</v>
      </c>
      <c r="H147" s="94"/>
    </row>
    <row r="148" spans="1:8" ht="37.5" customHeight="1">
      <c r="A148" s="78" t="s">
        <v>126</v>
      </c>
      <c r="B148" s="77" t="s">
        <v>194</v>
      </c>
      <c r="C148" s="77" t="s">
        <v>29</v>
      </c>
      <c r="D148" s="77" t="s">
        <v>26</v>
      </c>
      <c r="E148" s="77" t="s">
        <v>109</v>
      </c>
      <c r="F148" s="77"/>
      <c r="G148" s="70">
        <f>G149</f>
        <v>6</v>
      </c>
      <c r="H148" s="57" t="s">
        <v>100</v>
      </c>
    </row>
    <row r="149" spans="1:8" ht="52.5" customHeight="1">
      <c r="A149" s="78" t="s">
        <v>94</v>
      </c>
      <c r="B149" s="77" t="s">
        <v>194</v>
      </c>
      <c r="C149" s="77" t="s">
        <v>29</v>
      </c>
      <c r="D149" s="77" t="s">
        <v>26</v>
      </c>
      <c r="E149" s="77" t="s">
        <v>678</v>
      </c>
      <c r="F149" s="77"/>
      <c r="G149" s="70">
        <f>G150</f>
        <v>6</v>
      </c>
      <c r="H149" s="86"/>
    </row>
    <row r="150" spans="1:8" ht="32.25" customHeight="1">
      <c r="A150" s="78" t="s">
        <v>95</v>
      </c>
      <c r="B150" s="77" t="s">
        <v>194</v>
      </c>
      <c r="C150" s="77" t="s">
        <v>29</v>
      </c>
      <c r="D150" s="77" t="s">
        <v>26</v>
      </c>
      <c r="E150" s="77" t="s">
        <v>678</v>
      </c>
      <c r="F150" s="77" t="s">
        <v>96</v>
      </c>
      <c r="G150" s="70">
        <f>'приложение 6'!F194</f>
        <v>6</v>
      </c>
      <c r="H150" s="86"/>
    </row>
    <row r="151" spans="1:8" s="66" customFormat="1" ht="47.25">
      <c r="A151" s="106" t="s">
        <v>102</v>
      </c>
      <c r="B151" s="64" t="s">
        <v>103</v>
      </c>
      <c r="C151" s="61"/>
      <c r="D151" s="61"/>
      <c r="E151" s="61"/>
      <c r="F151" s="61"/>
      <c r="G151" s="233">
        <f>G152+G166</f>
        <v>2148.0671999999995</v>
      </c>
      <c r="H151" s="107"/>
    </row>
    <row r="152" spans="1:8" s="66" customFormat="1" ht="15.75">
      <c r="A152" s="72" t="s">
        <v>39</v>
      </c>
      <c r="B152" s="64" t="s">
        <v>103</v>
      </c>
      <c r="C152" s="64" t="s">
        <v>26</v>
      </c>
      <c r="D152" s="64"/>
      <c r="E152" s="64"/>
      <c r="F152" s="64"/>
      <c r="G152" s="234">
        <f>G153</f>
        <v>2095.8671999999997</v>
      </c>
      <c r="H152" s="108"/>
    </row>
    <row r="153" spans="1:8" s="66" customFormat="1" ht="47.25">
      <c r="A153" s="72" t="s">
        <v>46</v>
      </c>
      <c r="B153" s="64" t="s">
        <v>103</v>
      </c>
      <c r="C153" s="64" t="s">
        <v>26</v>
      </c>
      <c r="D153" s="64" t="s">
        <v>27</v>
      </c>
      <c r="E153" s="64"/>
      <c r="F153" s="64"/>
      <c r="G153" s="73">
        <f>G154</f>
        <v>2095.8671999999997</v>
      </c>
      <c r="H153" s="74"/>
    </row>
    <row r="154" spans="1:8" ht="15.75">
      <c r="A154" s="68" t="s">
        <v>107</v>
      </c>
      <c r="B154" s="69" t="s">
        <v>103</v>
      </c>
      <c r="C154" s="69" t="s">
        <v>26</v>
      </c>
      <c r="D154" s="69" t="s">
        <v>27</v>
      </c>
      <c r="E154" s="69" t="s">
        <v>108</v>
      </c>
      <c r="F154" s="69"/>
      <c r="G154" s="70">
        <f>G155</f>
        <v>2095.8671999999997</v>
      </c>
      <c r="H154" s="76"/>
    </row>
    <row r="155" spans="1:8" ht="31.5">
      <c r="A155" s="68" t="s">
        <v>635</v>
      </c>
      <c r="B155" s="69" t="s">
        <v>103</v>
      </c>
      <c r="C155" s="69" t="s">
        <v>26</v>
      </c>
      <c r="D155" s="69" t="s">
        <v>27</v>
      </c>
      <c r="E155" s="69" t="s">
        <v>630</v>
      </c>
      <c r="F155" s="69"/>
      <c r="G155" s="70">
        <f>G156+G159+G161</f>
        <v>2095.8671999999997</v>
      </c>
      <c r="H155" s="76"/>
    </row>
    <row r="156" spans="1:8" ht="44.25" customHeight="1">
      <c r="A156" s="68" t="s">
        <v>638</v>
      </c>
      <c r="B156" s="69" t="s">
        <v>103</v>
      </c>
      <c r="C156" s="69" t="s">
        <v>26</v>
      </c>
      <c r="D156" s="69" t="s">
        <v>27</v>
      </c>
      <c r="E156" s="69" t="s">
        <v>631</v>
      </c>
      <c r="F156" s="69"/>
      <c r="G156" s="70">
        <f>G157</f>
        <v>978</v>
      </c>
      <c r="H156" s="76"/>
    </row>
    <row r="157" spans="1:8" ht="44.25" customHeight="1">
      <c r="A157" s="68" t="s">
        <v>636</v>
      </c>
      <c r="B157" s="69" t="s">
        <v>103</v>
      </c>
      <c r="C157" s="69" t="s">
        <v>26</v>
      </c>
      <c r="D157" s="69" t="s">
        <v>27</v>
      </c>
      <c r="E157" s="69" t="s">
        <v>632</v>
      </c>
      <c r="F157" s="69"/>
      <c r="G157" s="70">
        <f>G158</f>
        <v>978</v>
      </c>
      <c r="H157" s="76"/>
    </row>
    <row r="158" spans="1:8" ht="91.5" customHeight="1">
      <c r="A158" s="68" t="s">
        <v>629</v>
      </c>
      <c r="B158" s="69" t="s">
        <v>103</v>
      </c>
      <c r="C158" s="69" t="s">
        <v>26</v>
      </c>
      <c r="D158" s="69" t="s">
        <v>27</v>
      </c>
      <c r="E158" s="69" t="s">
        <v>632</v>
      </c>
      <c r="F158" s="69" t="s">
        <v>43</v>
      </c>
      <c r="G158" s="70">
        <v>978</v>
      </c>
      <c r="H158" s="76"/>
    </row>
    <row r="159" spans="1:8" ht="75.75" customHeight="1">
      <c r="A159" s="68" t="s">
        <v>114</v>
      </c>
      <c r="B159" s="69" t="s">
        <v>103</v>
      </c>
      <c r="C159" s="69" t="s">
        <v>26</v>
      </c>
      <c r="D159" s="69" t="s">
        <v>27</v>
      </c>
      <c r="E159" s="69" t="s">
        <v>639</v>
      </c>
      <c r="F159" s="69"/>
      <c r="G159" s="70">
        <f>G160</f>
        <v>15</v>
      </c>
      <c r="H159" s="76"/>
    </row>
    <row r="160" spans="1:8" ht="104.25" customHeight="1">
      <c r="A160" s="68" t="s">
        <v>42</v>
      </c>
      <c r="B160" s="69" t="s">
        <v>103</v>
      </c>
      <c r="C160" s="69" t="s">
        <v>26</v>
      </c>
      <c r="D160" s="69" t="s">
        <v>27</v>
      </c>
      <c r="E160" s="69" t="s">
        <v>639</v>
      </c>
      <c r="F160" s="69" t="s">
        <v>43</v>
      </c>
      <c r="G160" s="70">
        <f>'приложение 6'!F33</f>
        <v>15</v>
      </c>
      <c r="H160" s="76"/>
    </row>
    <row r="161" spans="1:8" ht="44.25" customHeight="1">
      <c r="A161" s="68" t="s">
        <v>638</v>
      </c>
      <c r="B161" s="69" t="s">
        <v>103</v>
      </c>
      <c r="C161" s="69" t="s">
        <v>26</v>
      </c>
      <c r="D161" s="69" t="s">
        <v>27</v>
      </c>
      <c r="E161" s="69" t="s">
        <v>633</v>
      </c>
      <c r="F161" s="69"/>
      <c r="G161" s="70">
        <f>G162+G164</f>
        <v>1102.8672</v>
      </c>
      <c r="H161" s="76"/>
    </row>
    <row r="162" spans="1:8" ht="80.25" customHeight="1">
      <c r="A162" s="68" t="s">
        <v>637</v>
      </c>
      <c r="B162" s="69" t="s">
        <v>103</v>
      </c>
      <c r="C162" s="69" t="s">
        <v>26</v>
      </c>
      <c r="D162" s="69" t="s">
        <v>27</v>
      </c>
      <c r="E162" s="69" t="s">
        <v>634</v>
      </c>
      <c r="F162" s="69"/>
      <c r="G162" s="70">
        <f>G163</f>
        <v>1092.8672</v>
      </c>
      <c r="H162" s="76"/>
    </row>
    <row r="163" spans="1:8" ht="44.25" customHeight="1">
      <c r="A163" s="68" t="s">
        <v>107</v>
      </c>
      <c r="B163" s="69" t="s">
        <v>103</v>
      </c>
      <c r="C163" s="69" t="s">
        <v>26</v>
      </c>
      <c r="D163" s="69" t="s">
        <v>27</v>
      </c>
      <c r="E163" s="69" t="s">
        <v>634</v>
      </c>
      <c r="F163" s="69" t="s">
        <v>43</v>
      </c>
      <c r="G163" s="70">
        <f>839.4+253.4672</f>
        <v>1092.8672</v>
      </c>
      <c r="H163" s="76"/>
    </row>
    <row r="164" spans="1:8" ht="44.25" customHeight="1">
      <c r="A164" s="68" t="s">
        <v>635</v>
      </c>
      <c r="B164" s="69" t="s">
        <v>103</v>
      </c>
      <c r="C164" s="69" t="s">
        <v>26</v>
      </c>
      <c r="D164" s="69" t="s">
        <v>27</v>
      </c>
      <c r="E164" s="69" t="s">
        <v>640</v>
      </c>
      <c r="F164" s="69"/>
      <c r="G164" s="70">
        <f>G165</f>
        <v>10</v>
      </c>
      <c r="H164" s="76"/>
    </row>
    <row r="165" spans="1:8" ht="44.25" customHeight="1">
      <c r="A165" s="68" t="s">
        <v>638</v>
      </c>
      <c r="B165" s="69" t="s">
        <v>103</v>
      </c>
      <c r="C165" s="69" t="s">
        <v>26</v>
      </c>
      <c r="D165" s="69" t="s">
        <v>27</v>
      </c>
      <c r="E165" s="69" t="s">
        <v>640</v>
      </c>
      <c r="F165" s="69" t="s">
        <v>45</v>
      </c>
      <c r="G165" s="70">
        <f>'приложение 6'!F31</f>
        <v>10</v>
      </c>
      <c r="H165" s="76"/>
    </row>
    <row r="166" spans="1:9" s="66" customFormat="1" ht="78.75">
      <c r="A166" s="68" t="s">
        <v>629</v>
      </c>
      <c r="B166" s="64" t="s">
        <v>103</v>
      </c>
      <c r="C166" s="64" t="s">
        <v>26</v>
      </c>
      <c r="D166" s="64" t="s">
        <v>55</v>
      </c>
      <c r="E166" s="64"/>
      <c r="F166" s="64"/>
      <c r="G166" s="73">
        <f>G167</f>
        <v>52.2</v>
      </c>
      <c r="H166" s="74"/>
      <c r="I166" s="74"/>
    </row>
    <row r="167" spans="1:8" ht="50.25" customHeight="1">
      <c r="A167" s="68" t="s">
        <v>642</v>
      </c>
      <c r="B167" s="69" t="s">
        <v>103</v>
      </c>
      <c r="C167" s="69" t="s">
        <v>26</v>
      </c>
      <c r="D167" s="69" t="s">
        <v>55</v>
      </c>
      <c r="E167" s="69" t="s">
        <v>122</v>
      </c>
      <c r="F167" s="69"/>
      <c r="G167" s="70">
        <f>G168+G169</f>
        <v>52.2</v>
      </c>
      <c r="H167" s="76"/>
    </row>
    <row r="168" spans="1:8" ht="44.25" customHeight="1">
      <c r="A168" s="68" t="s">
        <v>641</v>
      </c>
      <c r="B168" s="69" t="s">
        <v>103</v>
      </c>
      <c r="C168" s="69" t="s">
        <v>26</v>
      </c>
      <c r="D168" s="69" t="s">
        <v>55</v>
      </c>
      <c r="E168" s="69" t="s">
        <v>122</v>
      </c>
      <c r="F168" s="69" t="s">
        <v>45</v>
      </c>
      <c r="G168" s="70">
        <v>50</v>
      </c>
      <c r="H168" s="76"/>
    </row>
    <row r="169" spans="1:8" ht="36.75" customHeight="1">
      <c r="A169" s="85" t="s">
        <v>47</v>
      </c>
      <c r="B169" s="69" t="s">
        <v>103</v>
      </c>
      <c r="C169" s="69" t="s">
        <v>26</v>
      </c>
      <c r="D169" s="69" t="s">
        <v>55</v>
      </c>
      <c r="E169" s="69" t="s">
        <v>122</v>
      </c>
      <c r="F169" s="69" t="s">
        <v>48</v>
      </c>
      <c r="G169" s="70">
        <v>2.2</v>
      </c>
      <c r="H169" s="76"/>
    </row>
    <row r="170" spans="1:8" s="66" customFormat="1" ht="34.5" customHeight="1">
      <c r="A170" s="72" t="s">
        <v>168</v>
      </c>
      <c r="B170" s="64" t="s">
        <v>167</v>
      </c>
      <c r="C170" s="64"/>
      <c r="D170" s="64"/>
      <c r="E170" s="64"/>
      <c r="F170" s="64"/>
      <c r="G170" s="73">
        <f>G171</f>
        <v>420</v>
      </c>
      <c r="H170" s="74"/>
    </row>
    <row r="171" spans="1:8" s="66" customFormat="1" ht="31.5">
      <c r="A171" s="63" t="s">
        <v>125</v>
      </c>
      <c r="B171" s="64" t="s">
        <v>167</v>
      </c>
      <c r="C171" s="64" t="s">
        <v>26</v>
      </c>
      <c r="D171" s="64" t="s">
        <v>82</v>
      </c>
      <c r="E171" s="64"/>
      <c r="F171" s="64"/>
      <c r="G171" s="73">
        <f>G172</f>
        <v>420</v>
      </c>
      <c r="H171" s="74"/>
    </row>
    <row r="172" spans="1:8" s="66" customFormat="1" ht="15.75">
      <c r="A172" s="68" t="s">
        <v>107</v>
      </c>
      <c r="B172" s="69" t="s">
        <v>167</v>
      </c>
      <c r="C172" s="69" t="s">
        <v>26</v>
      </c>
      <c r="D172" s="69" t="s">
        <v>82</v>
      </c>
      <c r="E172" s="69" t="s">
        <v>108</v>
      </c>
      <c r="F172" s="69"/>
      <c r="G172" s="70">
        <f>G173</f>
        <v>420</v>
      </c>
      <c r="H172" s="74"/>
    </row>
    <row r="173" spans="1:8" s="66" customFormat="1" ht="58.5" customHeight="1">
      <c r="A173" s="68" t="s">
        <v>110</v>
      </c>
      <c r="B173" s="69" t="s">
        <v>167</v>
      </c>
      <c r="C173" s="69" t="s">
        <v>26</v>
      </c>
      <c r="D173" s="69" t="s">
        <v>82</v>
      </c>
      <c r="E173" s="69" t="s">
        <v>109</v>
      </c>
      <c r="F173" s="69"/>
      <c r="G173" s="70">
        <f>G174</f>
        <v>420</v>
      </c>
      <c r="H173" s="74"/>
    </row>
    <row r="174" spans="1:8" s="66" customFormat="1" ht="75.75" customHeight="1">
      <c r="A174" s="68" t="s">
        <v>667</v>
      </c>
      <c r="B174" s="69" t="s">
        <v>167</v>
      </c>
      <c r="C174" s="69" t="s">
        <v>26</v>
      </c>
      <c r="D174" s="69" t="s">
        <v>82</v>
      </c>
      <c r="E174" s="69" t="s">
        <v>666</v>
      </c>
      <c r="F174" s="69"/>
      <c r="G174" s="70">
        <f>G175</f>
        <v>420</v>
      </c>
      <c r="H174" s="74"/>
    </row>
    <row r="175" spans="1:8" s="66" customFormat="1" ht="36" customHeight="1">
      <c r="A175" s="68" t="s">
        <v>44</v>
      </c>
      <c r="B175" s="69" t="s">
        <v>167</v>
      </c>
      <c r="C175" s="69" t="s">
        <v>26</v>
      </c>
      <c r="D175" s="69" t="s">
        <v>82</v>
      </c>
      <c r="E175" s="69" t="s">
        <v>666</v>
      </c>
      <c r="F175" s="69" t="s">
        <v>45</v>
      </c>
      <c r="G175" s="70">
        <f>'приложение 6'!F51</f>
        <v>420</v>
      </c>
      <c r="H175" s="74"/>
    </row>
    <row r="176" spans="1:8" s="66" customFormat="1" ht="62.25" customHeight="1">
      <c r="A176" s="248" t="s">
        <v>104</v>
      </c>
      <c r="B176" s="64" t="s">
        <v>105</v>
      </c>
      <c r="C176" s="64"/>
      <c r="D176" s="64"/>
      <c r="E176" s="64"/>
      <c r="F176" s="64"/>
      <c r="G176" s="73">
        <f>G177+G186+G197+G202+G206+G210</f>
        <v>18669.3</v>
      </c>
      <c r="H176" s="94"/>
    </row>
    <row r="177" spans="1:8" s="66" customFormat="1" ht="30" customHeight="1">
      <c r="A177" s="79" t="s">
        <v>39</v>
      </c>
      <c r="B177" s="64" t="s">
        <v>105</v>
      </c>
      <c r="C177" s="64" t="s">
        <v>26</v>
      </c>
      <c r="D177" s="64"/>
      <c r="E177" s="80"/>
      <c r="F177" s="64"/>
      <c r="G177" s="238">
        <f>G178</f>
        <v>9374</v>
      </c>
      <c r="H177" s="94"/>
    </row>
    <row r="178" spans="1:8" s="66" customFormat="1" ht="31.5" customHeight="1">
      <c r="A178" s="248" t="s">
        <v>54</v>
      </c>
      <c r="B178" s="64" t="s">
        <v>105</v>
      </c>
      <c r="C178" s="64" t="s">
        <v>26</v>
      </c>
      <c r="D178" s="64" t="s">
        <v>55</v>
      </c>
      <c r="E178" s="80"/>
      <c r="F178" s="64"/>
      <c r="G178" s="238">
        <f>G179+G181</f>
        <v>9374</v>
      </c>
      <c r="H178" s="94"/>
    </row>
    <row r="179" spans="1:8" ht="44.25" customHeight="1">
      <c r="A179" s="93" t="s">
        <v>132</v>
      </c>
      <c r="B179" s="69" t="s">
        <v>105</v>
      </c>
      <c r="C179" s="69" t="s">
        <v>26</v>
      </c>
      <c r="D179" s="69" t="s">
        <v>55</v>
      </c>
      <c r="E179" s="77" t="s">
        <v>72</v>
      </c>
      <c r="F179" s="69"/>
      <c r="G179" s="83">
        <f>G180</f>
        <v>3945</v>
      </c>
      <c r="H179" s="86"/>
    </row>
    <row r="180" spans="1:8" ht="31.5" customHeight="1">
      <c r="A180" s="68" t="s">
        <v>44</v>
      </c>
      <c r="B180" s="69" t="s">
        <v>105</v>
      </c>
      <c r="C180" s="69" t="s">
        <v>26</v>
      </c>
      <c r="D180" s="69" t="s">
        <v>55</v>
      </c>
      <c r="E180" s="77" t="s">
        <v>72</v>
      </c>
      <c r="F180" s="69" t="s">
        <v>45</v>
      </c>
      <c r="G180" s="83">
        <f>'приложение 6'!F63</f>
        <v>3945</v>
      </c>
      <c r="H180" s="86"/>
    </row>
    <row r="181" spans="1:8" ht="48.75" customHeight="1">
      <c r="A181" s="68" t="s">
        <v>107</v>
      </c>
      <c r="B181" s="69" t="s">
        <v>105</v>
      </c>
      <c r="C181" s="69" t="s">
        <v>26</v>
      </c>
      <c r="D181" s="69" t="s">
        <v>55</v>
      </c>
      <c r="E181" s="69" t="s">
        <v>108</v>
      </c>
      <c r="F181" s="69"/>
      <c r="G181" s="70">
        <f>G182+G184</f>
        <v>5429</v>
      </c>
      <c r="H181" s="86"/>
    </row>
    <row r="182" spans="1:8" ht="42.75" customHeight="1">
      <c r="A182" s="68" t="s">
        <v>112</v>
      </c>
      <c r="B182" s="69" t="s">
        <v>105</v>
      </c>
      <c r="C182" s="69" t="s">
        <v>26</v>
      </c>
      <c r="D182" s="69" t="s">
        <v>55</v>
      </c>
      <c r="E182" s="69" t="s">
        <v>111</v>
      </c>
      <c r="F182" s="69"/>
      <c r="G182" s="70">
        <f>G183</f>
        <v>5231</v>
      </c>
      <c r="H182" s="86"/>
    </row>
    <row r="183" spans="1:8" ht="94.5" customHeight="1">
      <c r="A183" s="68" t="s">
        <v>42</v>
      </c>
      <c r="B183" s="69" t="s">
        <v>105</v>
      </c>
      <c r="C183" s="69" t="s">
        <v>26</v>
      </c>
      <c r="D183" s="69" t="s">
        <v>55</v>
      </c>
      <c r="E183" s="69" t="s">
        <v>111</v>
      </c>
      <c r="F183" s="69" t="s">
        <v>43</v>
      </c>
      <c r="G183" s="70">
        <f>'приложение 6'!F81</f>
        <v>5231</v>
      </c>
      <c r="H183" s="87" t="s">
        <v>56</v>
      </c>
    </row>
    <row r="184" spans="1:8" ht="75.75" customHeight="1">
      <c r="A184" s="68" t="s">
        <v>114</v>
      </c>
      <c r="B184" s="69" t="s">
        <v>105</v>
      </c>
      <c r="C184" s="69" t="s">
        <v>26</v>
      </c>
      <c r="D184" s="69" t="s">
        <v>55</v>
      </c>
      <c r="E184" s="69" t="s">
        <v>113</v>
      </c>
      <c r="F184" s="69"/>
      <c r="G184" s="70">
        <f>G185</f>
        <v>198</v>
      </c>
      <c r="H184" s="87"/>
    </row>
    <row r="185" spans="1:8" ht="79.5" customHeight="1">
      <c r="A185" s="68" t="s">
        <v>42</v>
      </c>
      <c r="B185" s="69" t="s">
        <v>105</v>
      </c>
      <c r="C185" s="69" t="s">
        <v>26</v>
      </c>
      <c r="D185" s="69" t="s">
        <v>55</v>
      </c>
      <c r="E185" s="69" t="s">
        <v>113</v>
      </c>
      <c r="F185" s="69" t="s">
        <v>43</v>
      </c>
      <c r="G185" s="70">
        <f>'приложение 6'!F88</f>
        <v>198</v>
      </c>
      <c r="H185" s="87"/>
    </row>
    <row r="186" spans="1:8" s="66" customFormat="1" ht="39.75" customHeight="1">
      <c r="A186" s="72" t="s">
        <v>70</v>
      </c>
      <c r="B186" s="64" t="s">
        <v>105</v>
      </c>
      <c r="C186" s="64" t="s">
        <v>50</v>
      </c>
      <c r="D186" s="64"/>
      <c r="E186" s="64"/>
      <c r="F186" s="64"/>
      <c r="G186" s="73">
        <f>G187+G194</f>
        <v>642</v>
      </c>
      <c r="H186" s="112"/>
    </row>
    <row r="187" spans="1:8" s="66" customFormat="1" ht="32.25" customHeight="1">
      <c r="A187" s="72" t="s">
        <v>73</v>
      </c>
      <c r="B187" s="64" t="s">
        <v>105</v>
      </c>
      <c r="C187" s="64" t="s">
        <v>50</v>
      </c>
      <c r="D187" s="64" t="s">
        <v>29</v>
      </c>
      <c r="E187" s="64"/>
      <c r="F187" s="64"/>
      <c r="G187" s="73">
        <f>G188+G192</f>
        <v>12</v>
      </c>
      <c r="H187" s="112"/>
    </row>
    <row r="188" spans="1:8" ht="45.75" customHeight="1">
      <c r="A188" s="75" t="s">
        <v>144</v>
      </c>
      <c r="B188" s="69" t="s">
        <v>105</v>
      </c>
      <c r="C188" s="69" t="s">
        <v>50</v>
      </c>
      <c r="D188" s="69" t="s">
        <v>29</v>
      </c>
      <c r="E188" s="69" t="s">
        <v>145</v>
      </c>
      <c r="F188" s="64"/>
      <c r="G188" s="70">
        <f>G189</f>
        <v>11.4</v>
      </c>
      <c r="H188" s="87"/>
    </row>
    <row r="189" spans="1:7" ht="47.25">
      <c r="A189" s="68" t="s">
        <v>146</v>
      </c>
      <c r="B189" s="69" t="s">
        <v>105</v>
      </c>
      <c r="C189" s="69" t="s">
        <v>50</v>
      </c>
      <c r="D189" s="69" t="s">
        <v>29</v>
      </c>
      <c r="E189" s="69" t="s">
        <v>147</v>
      </c>
      <c r="F189" s="77"/>
      <c r="G189" s="70">
        <f>G190</f>
        <v>11.4</v>
      </c>
    </row>
    <row r="190" spans="1:7" ht="78.75">
      <c r="A190" s="68" t="s">
        <v>24</v>
      </c>
      <c r="B190" s="69" t="s">
        <v>105</v>
      </c>
      <c r="C190" s="69" t="s">
        <v>50</v>
      </c>
      <c r="D190" s="69" t="s">
        <v>29</v>
      </c>
      <c r="E190" s="69" t="s">
        <v>148</v>
      </c>
      <c r="F190" s="77"/>
      <c r="G190" s="83">
        <f>G191</f>
        <v>11.4</v>
      </c>
    </row>
    <row r="191" spans="1:7" ht="45.75" customHeight="1">
      <c r="A191" s="68" t="s">
        <v>44</v>
      </c>
      <c r="B191" s="69" t="s">
        <v>105</v>
      </c>
      <c r="C191" s="69" t="s">
        <v>50</v>
      </c>
      <c r="D191" s="69" t="s">
        <v>29</v>
      </c>
      <c r="E191" s="69" t="s">
        <v>148</v>
      </c>
      <c r="F191" s="77" t="s">
        <v>45</v>
      </c>
      <c r="G191" s="83">
        <f>'приложение 6'!F126</f>
        <v>11.4</v>
      </c>
    </row>
    <row r="192" spans="1:7" ht="75" customHeight="1">
      <c r="A192" s="68" t="s">
        <v>149</v>
      </c>
      <c r="B192" s="69" t="s">
        <v>105</v>
      </c>
      <c r="C192" s="69" t="s">
        <v>50</v>
      </c>
      <c r="D192" s="69" t="s">
        <v>29</v>
      </c>
      <c r="E192" s="69" t="s">
        <v>72</v>
      </c>
      <c r="F192" s="77"/>
      <c r="G192" s="83">
        <f>G193</f>
        <v>0.6</v>
      </c>
    </row>
    <row r="193" spans="1:7" ht="48.75" customHeight="1">
      <c r="A193" s="85" t="s">
        <v>44</v>
      </c>
      <c r="B193" s="69" t="s">
        <v>105</v>
      </c>
      <c r="C193" s="69" t="s">
        <v>50</v>
      </c>
      <c r="D193" s="69" t="s">
        <v>29</v>
      </c>
      <c r="E193" s="69" t="s">
        <v>72</v>
      </c>
      <c r="F193" s="77" t="s">
        <v>45</v>
      </c>
      <c r="G193" s="83">
        <f>'приложение 6'!F128</f>
        <v>0.6</v>
      </c>
    </row>
    <row r="194" spans="1:7" s="66" customFormat="1" ht="48.75" customHeight="1">
      <c r="A194" s="248" t="s">
        <v>74</v>
      </c>
      <c r="B194" s="64" t="s">
        <v>105</v>
      </c>
      <c r="C194" s="64" t="s">
        <v>50</v>
      </c>
      <c r="D194" s="64" t="s">
        <v>75</v>
      </c>
      <c r="E194" s="64"/>
      <c r="F194" s="80"/>
      <c r="G194" s="238">
        <f>G195</f>
        <v>630</v>
      </c>
    </row>
    <row r="195" spans="1:7" ht="72.75" customHeight="1">
      <c r="A195" s="85" t="s">
        <v>136</v>
      </c>
      <c r="B195" s="69" t="s">
        <v>105</v>
      </c>
      <c r="C195" s="69" t="s">
        <v>50</v>
      </c>
      <c r="D195" s="69" t="s">
        <v>75</v>
      </c>
      <c r="E195" s="69" t="s">
        <v>84</v>
      </c>
      <c r="F195" s="77"/>
      <c r="G195" s="83">
        <f>G196</f>
        <v>630</v>
      </c>
    </row>
    <row r="196" spans="1:7" ht="35.25" customHeight="1">
      <c r="A196" s="85" t="s">
        <v>44</v>
      </c>
      <c r="B196" s="69" t="s">
        <v>105</v>
      </c>
      <c r="C196" s="69" t="s">
        <v>50</v>
      </c>
      <c r="D196" s="69" t="s">
        <v>75</v>
      </c>
      <c r="E196" s="69" t="s">
        <v>84</v>
      </c>
      <c r="F196" s="77" t="s">
        <v>45</v>
      </c>
      <c r="G196" s="70">
        <f>'приложение 6'!F131</f>
        <v>630</v>
      </c>
    </row>
    <row r="197" spans="1:7" s="66" customFormat="1" ht="31.5">
      <c r="A197" s="248" t="s">
        <v>81</v>
      </c>
      <c r="B197" s="64" t="s">
        <v>105</v>
      </c>
      <c r="C197" s="64" t="s">
        <v>82</v>
      </c>
      <c r="D197" s="64"/>
      <c r="E197" s="64"/>
      <c r="F197" s="64"/>
      <c r="G197" s="73">
        <f>G198</f>
        <v>550</v>
      </c>
    </row>
    <row r="198" spans="1:7" s="66" customFormat="1" ht="31.5">
      <c r="A198" s="248" t="s">
        <v>83</v>
      </c>
      <c r="B198" s="64" t="s">
        <v>105</v>
      </c>
      <c r="C198" s="64" t="s">
        <v>82</v>
      </c>
      <c r="D198" s="64" t="s">
        <v>82</v>
      </c>
      <c r="E198" s="64"/>
      <c r="F198" s="64"/>
      <c r="G198" s="73">
        <f>G199</f>
        <v>550</v>
      </c>
    </row>
    <row r="199" spans="1:7" ht="51" customHeight="1">
      <c r="A199" s="252" t="s">
        <v>675</v>
      </c>
      <c r="B199" s="69" t="s">
        <v>105</v>
      </c>
      <c r="C199" s="69" t="s">
        <v>82</v>
      </c>
      <c r="D199" s="69" t="s">
        <v>82</v>
      </c>
      <c r="E199" s="69" t="s">
        <v>59</v>
      </c>
      <c r="F199" s="69"/>
      <c r="G199" s="83">
        <f>G200</f>
        <v>550</v>
      </c>
    </row>
    <row r="200" spans="1:7" ht="30.75" customHeight="1">
      <c r="A200" s="85" t="s">
        <v>44</v>
      </c>
      <c r="B200" s="69" t="s">
        <v>105</v>
      </c>
      <c r="C200" s="69" t="s">
        <v>82</v>
      </c>
      <c r="D200" s="69" t="s">
        <v>82</v>
      </c>
      <c r="E200" s="69" t="s">
        <v>59</v>
      </c>
      <c r="F200" s="69"/>
      <c r="G200" s="83">
        <f>G201</f>
        <v>550</v>
      </c>
    </row>
    <row r="201" spans="1:7" ht="36.75" customHeight="1">
      <c r="A201" s="68" t="s">
        <v>44</v>
      </c>
      <c r="B201" s="69" t="s">
        <v>105</v>
      </c>
      <c r="C201" s="69" t="s">
        <v>82</v>
      </c>
      <c r="D201" s="69" t="s">
        <v>82</v>
      </c>
      <c r="E201" s="69" t="s">
        <v>59</v>
      </c>
      <c r="F201" s="69" t="s">
        <v>45</v>
      </c>
      <c r="G201" s="83">
        <v>550</v>
      </c>
    </row>
    <row r="202" spans="1:8" s="66" customFormat="1" ht="15" customHeight="1">
      <c r="A202" s="248" t="s">
        <v>85</v>
      </c>
      <c r="B202" s="64" t="s">
        <v>105</v>
      </c>
      <c r="C202" s="64" t="s">
        <v>86</v>
      </c>
      <c r="D202" s="64"/>
      <c r="E202" s="64"/>
      <c r="F202" s="64"/>
      <c r="G202" s="238">
        <f>G203</f>
        <v>2310</v>
      </c>
      <c r="H202" s="90"/>
    </row>
    <row r="203" spans="1:10" s="66" customFormat="1" ht="15.75">
      <c r="A203" s="248" t="s">
        <v>87</v>
      </c>
      <c r="B203" s="64" t="s">
        <v>105</v>
      </c>
      <c r="C203" s="64" t="s">
        <v>86</v>
      </c>
      <c r="D203" s="64" t="s">
        <v>50</v>
      </c>
      <c r="E203" s="64"/>
      <c r="F203" s="64"/>
      <c r="G203" s="238">
        <f>G204</f>
        <v>2310</v>
      </c>
      <c r="H203" s="90"/>
      <c r="J203" s="105"/>
    </row>
    <row r="204" spans="1:8" s="66" customFormat="1" ht="85.5" customHeight="1">
      <c r="A204" s="252" t="s">
        <v>676</v>
      </c>
      <c r="B204" s="69" t="s">
        <v>105</v>
      </c>
      <c r="C204" s="69" t="s">
        <v>86</v>
      </c>
      <c r="D204" s="69" t="s">
        <v>50</v>
      </c>
      <c r="E204" s="77" t="s">
        <v>68</v>
      </c>
      <c r="F204" s="64"/>
      <c r="G204" s="83">
        <f>G205</f>
        <v>2310</v>
      </c>
      <c r="H204" s="90"/>
    </row>
    <row r="205" spans="1:8" s="66" customFormat="1" ht="48.75" customHeight="1">
      <c r="A205" s="85" t="s">
        <v>44</v>
      </c>
      <c r="B205" s="69" t="s">
        <v>105</v>
      </c>
      <c r="C205" s="69" t="s">
        <v>86</v>
      </c>
      <c r="D205" s="69" t="s">
        <v>50</v>
      </c>
      <c r="E205" s="77" t="s">
        <v>68</v>
      </c>
      <c r="F205" s="69" t="s">
        <v>45</v>
      </c>
      <c r="G205" s="83">
        <f>'приложение 6'!F189</f>
        <v>2310</v>
      </c>
      <c r="H205" s="90"/>
    </row>
    <row r="206" spans="1:8" s="66" customFormat="1" ht="27.75" customHeight="1">
      <c r="A206" s="79" t="s">
        <v>89</v>
      </c>
      <c r="B206" s="64" t="s">
        <v>105</v>
      </c>
      <c r="C206" s="64" t="s">
        <v>52</v>
      </c>
      <c r="D206" s="64"/>
      <c r="E206" s="80"/>
      <c r="F206" s="64"/>
      <c r="G206" s="238">
        <f>G207</f>
        <v>4815.5</v>
      </c>
      <c r="H206" s="90"/>
    </row>
    <row r="207" spans="1:8" s="66" customFormat="1" ht="31.5">
      <c r="A207" s="79" t="s">
        <v>91</v>
      </c>
      <c r="B207" s="64" t="s">
        <v>105</v>
      </c>
      <c r="C207" s="64" t="s">
        <v>52</v>
      </c>
      <c r="D207" s="64" t="s">
        <v>30</v>
      </c>
      <c r="E207" s="80"/>
      <c r="F207" s="64"/>
      <c r="G207" s="238">
        <f>G208</f>
        <v>4815.5</v>
      </c>
      <c r="H207" s="90"/>
    </row>
    <row r="208" spans="1:8" ht="63">
      <c r="A208" s="85" t="s">
        <v>183</v>
      </c>
      <c r="B208" s="69" t="s">
        <v>105</v>
      </c>
      <c r="C208" s="69" t="s">
        <v>52</v>
      </c>
      <c r="D208" s="69" t="s">
        <v>30</v>
      </c>
      <c r="E208" s="77" t="s">
        <v>60</v>
      </c>
      <c r="F208" s="69"/>
      <c r="G208" s="83">
        <f>G209</f>
        <v>4815.5</v>
      </c>
      <c r="H208" s="88"/>
    </row>
    <row r="209" spans="1:8" ht="15.75">
      <c r="A209" s="85" t="s">
        <v>44</v>
      </c>
      <c r="B209" s="69" t="s">
        <v>105</v>
      </c>
      <c r="C209" s="69" t="s">
        <v>52</v>
      </c>
      <c r="D209" s="69" t="s">
        <v>30</v>
      </c>
      <c r="E209" s="77" t="s">
        <v>60</v>
      </c>
      <c r="F209" s="77" t="s">
        <v>45</v>
      </c>
      <c r="G209" s="83">
        <f>'приложение 6'!F198</f>
        <v>4815.5</v>
      </c>
      <c r="H209" s="88"/>
    </row>
    <row r="210" spans="1:8" s="66" customFormat="1" ht="31.5">
      <c r="A210" s="248" t="s">
        <v>120</v>
      </c>
      <c r="B210" s="64" t="s">
        <v>105</v>
      </c>
      <c r="C210" s="64" t="s">
        <v>75</v>
      </c>
      <c r="D210" s="80"/>
      <c r="E210" s="80"/>
      <c r="F210" s="80"/>
      <c r="G210" s="238">
        <f>G211+G214</f>
        <v>977.8</v>
      </c>
      <c r="H210" s="90"/>
    </row>
    <row r="211" spans="1:8" s="66" customFormat="1" ht="31.5">
      <c r="A211" s="248" t="s">
        <v>121</v>
      </c>
      <c r="B211" s="64" t="s">
        <v>105</v>
      </c>
      <c r="C211" s="64" t="s">
        <v>75</v>
      </c>
      <c r="D211" s="80" t="s">
        <v>31</v>
      </c>
      <c r="E211" s="80"/>
      <c r="F211" s="80"/>
      <c r="G211" s="73">
        <f>G212</f>
        <v>887.8</v>
      </c>
      <c r="H211" s="90"/>
    </row>
    <row r="212" spans="1:8" ht="60">
      <c r="A212" s="89" t="s">
        <v>124</v>
      </c>
      <c r="B212" s="69" t="s">
        <v>105</v>
      </c>
      <c r="C212" s="77" t="s">
        <v>75</v>
      </c>
      <c r="D212" s="77" t="s">
        <v>31</v>
      </c>
      <c r="E212" s="77" t="s">
        <v>58</v>
      </c>
      <c r="F212" s="77"/>
      <c r="G212" s="70">
        <f>G213</f>
        <v>887.8</v>
      </c>
      <c r="H212" s="88"/>
    </row>
    <row r="213" spans="1:8" ht="15.75">
      <c r="A213" s="68" t="s">
        <v>44</v>
      </c>
      <c r="B213" s="69" t="s">
        <v>105</v>
      </c>
      <c r="C213" s="77" t="s">
        <v>75</v>
      </c>
      <c r="D213" s="77" t="s">
        <v>31</v>
      </c>
      <c r="E213" s="77" t="s">
        <v>58</v>
      </c>
      <c r="F213" s="77" t="s">
        <v>45</v>
      </c>
      <c r="G213" s="70">
        <f>'приложение 6'!F202</f>
        <v>887.8</v>
      </c>
      <c r="H213" s="88"/>
    </row>
    <row r="214" spans="1:8" s="66" customFormat="1" ht="71.25" customHeight="1">
      <c r="A214" s="72" t="s">
        <v>123</v>
      </c>
      <c r="B214" s="64" t="s">
        <v>105</v>
      </c>
      <c r="C214" s="64" t="s">
        <v>75</v>
      </c>
      <c r="D214" s="80" t="s">
        <v>50</v>
      </c>
      <c r="E214" s="80"/>
      <c r="F214" s="80"/>
      <c r="G214" s="73">
        <f>G215</f>
        <v>90</v>
      </c>
      <c r="H214" s="90"/>
    </row>
    <row r="215" spans="1:8" ht="60">
      <c r="A215" s="89" t="s">
        <v>124</v>
      </c>
      <c r="B215" s="69" t="s">
        <v>105</v>
      </c>
      <c r="C215" s="77" t="s">
        <v>75</v>
      </c>
      <c r="D215" s="77" t="s">
        <v>50</v>
      </c>
      <c r="E215" s="77" t="s">
        <v>58</v>
      </c>
      <c r="F215" s="77"/>
      <c r="G215" s="70">
        <f>G216</f>
        <v>90</v>
      </c>
      <c r="H215" s="88"/>
    </row>
    <row r="216" spans="1:8" ht="15.75">
      <c r="A216" s="68" t="s">
        <v>44</v>
      </c>
      <c r="B216" s="69" t="s">
        <v>105</v>
      </c>
      <c r="C216" s="77" t="s">
        <v>75</v>
      </c>
      <c r="D216" s="77" t="s">
        <v>50</v>
      </c>
      <c r="E216" s="77" t="s">
        <v>58</v>
      </c>
      <c r="F216" s="77" t="s">
        <v>45</v>
      </c>
      <c r="G216" s="70">
        <f>'приложение 6'!F205</f>
        <v>90</v>
      </c>
      <c r="H216" s="88"/>
    </row>
    <row r="217" spans="1:8" ht="18.75">
      <c r="A217" s="96" t="s">
        <v>97</v>
      </c>
      <c r="B217" s="64" t="s">
        <v>28</v>
      </c>
      <c r="C217" s="64" t="s">
        <v>273</v>
      </c>
      <c r="D217" s="64" t="s">
        <v>273</v>
      </c>
      <c r="E217" s="64" t="s">
        <v>98</v>
      </c>
      <c r="F217" s="64" t="s">
        <v>28</v>
      </c>
      <c r="G217" s="73">
        <f>G14+G151+G170+G176</f>
        <v>70590.03975</v>
      </c>
      <c r="H217" s="74"/>
    </row>
    <row r="218" spans="3:8" ht="15.75">
      <c r="C218" s="97"/>
      <c r="E218" s="98"/>
      <c r="H218" s="97"/>
    </row>
    <row r="219" spans="3:8" ht="15.75">
      <c r="C219" s="97"/>
      <c r="E219" s="98"/>
      <c r="H219" s="97"/>
    </row>
    <row r="220" spans="3:8" ht="15.75">
      <c r="C220" s="97"/>
      <c r="E220" s="98"/>
      <c r="H220" s="97"/>
    </row>
    <row r="221" spans="3:8" ht="15.75">
      <c r="C221" s="97"/>
      <c r="E221" s="98"/>
      <c r="H221" s="97"/>
    </row>
    <row r="222" spans="3:8" ht="15.75">
      <c r="C222" s="97"/>
      <c r="E222" s="98"/>
      <c r="H222" s="97"/>
    </row>
    <row r="223" spans="3:8" ht="15.75">
      <c r="C223" s="97"/>
      <c r="E223" s="98"/>
      <c r="H223" s="76"/>
    </row>
    <row r="224" spans="3:8" ht="15.75">
      <c r="C224" s="97"/>
      <c r="E224" s="98"/>
      <c r="H224" s="76"/>
    </row>
    <row r="225" spans="1:8" ht="15.75">
      <c r="A225" s="99"/>
      <c r="B225" s="109"/>
      <c r="C225" s="100"/>
      <c r="D225" s="99"/>
      <c r="E225" s="99"/>
      <c r="F225" s="99"/>
      <c r="G225" s="108"/>
      <c r="H225" s="100"/>
    </row>
    <row r="227" spans="1:8" s="99" customFormat="1" ht="15.75">
      <c r="A227" s="57"/>
      <c r="B227" s="98"/>
      <c r="C227" s="57"/>
      <c r="D227" s="57"/>
      <c r="E227" s="57"/>
      <c r="F227" s="57"/>
      <c r="G227" s="76"/>
      <c r="H227" s="57"/>
    </row>
  </sheetData>
  <sheetProtection/>
  <autoFilter ref="A13:G217"/>
  <mergeCells count="8">
    <mergeCell ref="H16:H23"/>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1"/>
  <sheetViews>
    <sheetView tabSelected="1" view="pageBreakPreview" zoomScale="86" zoomScaleSheetLayoutView="86" zoomScalePageLayoutView="0" workbookViewId="0" topLeftCell="A1">
      <selection activeCell="G12" sqref="G12"/>
    </sheetView>
  </sheetViews>
  <sheetFormatPr defaultColWidth="9.140625" defaultRowHeight="15"/>
  <cols>
    <col min="1" max="1" width="13.28125" style="114" customWidth="1"/>
    <col min="2" max="2" width="60.00390625" style="142" customWidth="1"/>
    <col min="3" max="3" width="14.28125" style="142" customWidth="1"/>
    <col min="4" max="16384" width="9.140625" style="116" customWidth="1"/>
  </cols>
  <sheetData>
    <row r="1" spans="2:4" ht="15.75">
      <c r="B1" s="300" t="s">
        <v>654</v>
      </c>
      <c r="C1" s="301"/>
      <c r="D1" s="115"/>
    </row>
    <row r="2" spans="2:4" ht="11.25" customHeight="1">
      <c r="B2" s="302" t="s">
        <v>189</v>
      </c>
      <c r="C2" s="303"/>
      <c r="D2" s="115"/>
    </row>
    <row r="3" spans="2:4" ht="11.25" customHeight="1">
      <c r="B3" s="302" t="s">
        <v>185</v>
      </c>
      <c r="C3" s="303"/>
      <c r="D3" s="115"/>
    </row>
    <row r="4" spans="2:4" ht="15.75">
      <c r="B4" s="302" t="s">
        <v>186</v>
      </c>
      <c r="C4" s="303"/>
      <c r="D4" s="115"/>
    </row>
    <row r="5" spans="2:4" ht="15.75">
      <c r="B5" s="302" t="s">
        <v>187</v>
      </c>
      <c r="C5" s="303"/>
      <c r="D5" s="115"/>
    </row>
    <row r="6" spans="2:4" ht="22.5" customHeight="1">
      <c r="B6" s="302" t="s">
        <v>707</v>
      </c>
      <c r="C6" s="303"/>
      <c r="D6" s="115"/>
    </row>
    <row r="7" spans="1:4" ht="20.25" customHeight="1">
      <c r="A7" s="308"/>
      <c r="B7" s="309"/>
      <c r="C7" s="309"/>
      <c r="D7" s="115"/>
    </row>
    <row r="8" spans="1:3" ht="50.25" customHeight="1">
      <c r="A8" s="310" t="s">
        <v>362</v>
      </c>
      <c r="B8" s="310"/>
      <c r="C8" s="310"/>
    </row>
    <row r="9" spans="1:3" ht="12" customHeight="1">
      <c r="A9" s="311"/>
      <c r="B9" s="311"/>
      <c r="C9" s="311"/>
    </row>
    <row r="10" spans="1:3" ht="12.75" customHeight="1">
      <c r="A10" s="117"/>
      <c r="B10" s="117"/>
      <c r="C10" s="118" t="s">
        <v>363</v>
      </c>
    </row>
    <row r="11" spans="1:3" ht="15.75">
      <c r="A11" s="119" t="s">
        <v>364</v>
      </c>
      <c r="B11" s="120" t="s">
        <v>365</v>
      </c>
      <c r="C11" s="120" t="s">
        <v>366</v>
      </c>
    </row>
    <row r="12" spans="1:3" s="122" customFormat="1" ht="66" customHeight="1">
      <c r="A12" s="304" t="s">
        <v>679</v>
      </c>
      <c r="B12" s="121" t="s">
        <v>367</v>
      </c>
      <c r="C12" s="306">
        <f>'приложение 6'!F199</f>
        <v>977.8</v>
      </c>
    </row>
    <row r="13" spans="1:4" s="125" customFormat="1" ht="27.75" customHeight="1">
      <c r="A13" s="312"/>
      <c r="B13" s="123" t="s">
        <v>104</v>
      </c>
      <c r="C13" s="313"/>
      <c r="D13" s="124"/>
    </row>
    <row r="14" spans="1:3" s="127" customFormat="1" ht="30.75" customHeight="1" hidden="1">
      <c r="A14" s="312"/>
      <c r="B14" s="256"/>
      <c r="C14" s="126">
        <v>402</v>
      </c>
    </row>
    <row r="15" spans="1:3" s="130" customFormat="1" ht="43.5" customHeight="1">
      <c r="A15" s="264" t="s">
        <v>680</v>
      </c>
      <c r="B15" s="121" t="s">
        <v>675</v>
      </c>
      <c r="C15" s="314">
        <v>550</v>
      </c>
    </row>
    <row r="16" spans="1:3" s="132" customFormat="1" ht="24.75" customHeight="1">
      <c r="A16" s="243"/>
      <c r="B16" s="123" t="s">
        <v>104</v>
      </c>
      <c r="C16" s="315"/>
    </row>
    <row r="17" spans="1:4" s="127" customFormat="1" ht="30" customHeight="1">
      <c r="A17" s="304" t="s">
        <v>681</v>
      </c>
      <c r="B17" s="121" t="s">
        <v>368</v>
      </c>
      <c r="C17" s="306">
        <f>'приложение 6'!F127+'приложение 6'!F62</f>
        <v>3945.6</v>
      </c>
      <c r="D17" s="133"/>
    </row>
    <row r="18" spans="1:3" s="125" customFormat="1" ht="27" customHeight="1">
      <c r="A18" s="312"/>
      <c r="B18" s="123" t="s">
        <v>104</v>
      </c>
      <c r="C18" s="313">
        <f>'[1]приложение7  '!G185+'[1]приложение7  '!G308</f>
        <v>2691.4</v>
      </c>
    </row>
    <row r="19" spans="1:3" s="127" customFormat="1" ht="43.5" customHeight="1">
      <c r="A19" s="304" t="s">
        <v>682</v>
      </c>
      <c r="B19" s="121" t="s">
        <v>369</v>
      </c>
      <c r="C19" s="306">
        <v>2310</v>
      </c>
    </row>
    <row r="20" spans="1:3" s="127" customFormat="1" ht="30.75" customHeight="1">
      <c r="A20" s="312"/>
      <c r="B20" s="123" t="s">
        <v>104</v>
      </c>
      <c r="C20" s="313">
        <f>'[1]приложение7  '!G130</f>
        <v>1048</v>
      </c>
    </row>
    <row r="21" spans="1:4" s="127" customFormat="1" ht="52.5" customHeight="1">
      <c r="A21" s="304" t="s">
        <v>683</v>
      </c>
      <c r="B21" s="121" t="s">
        <v>370</v>
      </c>
      <c r="C21" s="306">
        <v>4815.5</v>
      </c>
      <c r="D21" s="133"/>
    </row>
    <row r="22" spans="1:3" s="125" customFormat="1" ht="25.5" customHeight="1">
      <c r="A22" s="305"/>
      <c r="B22" s="123" t="s">
        <v>104</v>
      </c>
      <c r="C22" s="307">
        <f>'[1]приложение7  '!G454</f>
        <v>55.15</v>
      </c>
    </row>
    <row r="23" spans="1:3" ht="29.25">
      <c r="A23" s="304" t="s">
        <v>684</v>
      </c>
      <c r="B23" s="121" t="s">
        <v>371</v>
      </c>
      <c r="C23" s="306">
        <v>630</v>
      </c>
    </row>
    <row r="24" spans="1:3" ht="24.75">
      <c r="A24" s="305"/>
      <c r="B24" s="123" t="s">
        <v>104</v>
      </c>
      <c r="C24" s="307"/>
    </row>
    <row r="25" spans="1:3" s="125" customFormat="1" ht="42.75" customHeight="1">
      <c r="A25" s="304" t="s">
        <v>685</v>
      </c>
      <c r="B25" s="121" t="s">
        <v>372</v>
      </c>
      <c r="C25" s="306" t="s">
        <v>373</v>
      </c>
    </row>
    <row r="26" spans="1:3" s="125" customFormat="1" ht="25.5" customHeight="1">
      <c r="A26" s="305"/>
      <c r="B26" s="123" t="s">
        <v>195</v>
      </c>
      <c r="C26" s="307"/>
    </row>
    <row r="27" spans="1:256" s="125" customFormat="1" ht="48.75" customHeight="1">
      <c r="A27" s="270" t="s">
        <v>705</v>
      </c>
      <c r="B27" s="265" t="s">
        <v>668</v>
      </c>
      <c r="C27" s="271">
        <v>80</v>
      </c>
      <c r="D27" s="269"/>
      <c r="E27" s="269"/>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5" customFormat="1" ht="57.75" customHeight="1">
      <c r="A28" s="316" t="s">
        <v>686</v>
      </c>
      <c r="B28" s="121" t="s">
        <v>374</v>
      </c>
      <c r="C28" s="318" t="s">
        <v>375</v>
      </c>
    </row>
    <row r="29" spans="1:3" s="125" customFormat="1" ht="25.5" customHeight="1">
      <c r="A29" s="317"/>
      <c r="B29" s="123" t="s">
        <v>195</v>
      </c>
      <c r="C29" s="319"/>
    </row>
    <row r="30" spans="1:3" s="125" customFormat="1" ht="72" customHeight="1">
      <c r="A30" s="320" t="s">
        <v>690</v>
      </c>
      <c r="B30" s="121" t="s">
        <v>376</v>
      </c>
      <c r="C30" s="306">
        <f>1700+C32</f>
        <v>3800</v>
      </c>
    </row>
    <row r="31" spans="1:3" s="125" customFormat="1" ht="25.5" customHeight="1">
      <c r="A31" s="320"/>
      <c r="B31" s="123" t="s">
        <v>195</v>
      </c>
      <c r="C31" s="306"/>
    </row>
    <row r="32" spans="1:3" s="125" customFormat="1" ht="41.25" customHeight="1">
      <c r="A32" s="264" t="s">
        <v>691</v>
      </c>
      <c r="B32" s="267" t="s">
        <v>668</v>
      </c>
      <c r="C32" s="254">
        <v>2100</v>
      </c>
    </row>
    <row r="33" spans="1:3" s="125" customFormat="1" ht="59.25" customHeight="1">
      <c r="A33" s="320" t="s">
        <v>692</v>
      </c>
      <c r="B33" s="121" t="s">
        <v>377</v>
      </c>
      <c r="C33" s="306">
        <f>1700-100</f>
        <v>1600</v>
      </c>
    </row>
    <row r="34" spans="1:3" s="125" customFormat="1" ht="25.5" customHeight="1">
      <c r="A34" s="320"/>
      <c r="B34" s="123" t="s">
        <v>195</v>
      </c>
      <c r="C34" s="306"/>
    </row>
    <row r="35" spans="1:3" s="125" customFormat="1" ht="50.25" customHeight="1">
      <c r="A35" s="264" t="s">
        <v>670</v>
      </c>
      <c r="B35" s="265" t="s">
        <v>668</v>
      </c>
      <c r="C35" s="254">
        <v>800</v>
      </c>
    </row>
    <row r="36" spans="1:3" s="125" customFormat="1" ht="50.25" customHeight="1" hidden="1">
      <c r="A36" s="264"/>
      <c r="B36" s="266"/>
      <c r="C36" s="263"/>
    </row>
    <row r="37" spans="1:3" s="125" customFormat="1" ht="63.75" customHeight="1">
      <c r="A37" s="320" t="s">
        <v>687</v>
      </c>
      <c r="B37" s="134" t="s">
        <v>378</v>
      </c>
      <c r="C37" s="306">
        <v>2461.5</v>
      </c>
    </row>
    <row r="38" spans="1:3" s="125" customFormat="1" ht="25.5" customHeight="1">
      <c r="A38" s="320"/>
      <c r="B38" s="123" t="s">
        <v>195</v>
      </c>
      <c r="C38" s="306"/>
    </row>
    <row r="39" spans="1:3" s="125" customFormat="1" ht="47.25" customHeight="1">
      <c r="A39" s="264" t="s">
        <v>688</v>
      </c>
      <c r="B39" s="135" t="s">
        <v>379</v>
      </c>
      <c r="C39" s="260">
        <f>C40+C41+C42+C43+C44</f>
        <v>9256.4</v>
      </c>
    </row>
    <row r="40" spans="1:3" s="125" customFormat="1" ht="36" customHeight="1">
      <c r="A40" s="264" t="s">
        <v>689</v>
      </c>
      <c r="B40" s="131" t="s">
        <v>116</v>
      </c>
      <c r="C40" s="254">
        <v>2613.666</v>
      </c>
    </row>
    <row r="41" spans="1:3" s="125" customFormat="1" ht="36" customHeight="1">
      <c r="A41" s="264" t="s">
        <v>693</v>
      </c>
      <c r="B41" s="131" t="s">
        <v>117</v>
      </c>
      <c r="C41" s="254">
        <v>5103.2</v>
      </c>
    </row>
    <row r="42" spans="1:3" s="125" customFormat="1" ht="24" customHeight="1">
      <c r="A42" s="264" t="s">
        <v>694</v>
      </c>
      <c r="B42" s="131" t="s">
        <v>118</v>
      </c>
      <c r="C42" s="254">
        <v>50</v>
      </c>
    </row>
    <row r="43" spans="1:3" s="125" customFormat="1" ht="31.5" customHeight="1">
      <c r="A43" s="264" t="s">
        <v>695</v>
      </c>
      <c r="B43" s="131" t="s">
        <v>119</v>
      </c>
      <c r="C43" s="254">
        <v>1270</v>
      </c>
    </row>
    <row r="44" spans="1:3" s="125" customFormat="1" ht="25.5" customHeight="1">
      <c r="A44" s="323" t="s">
        <v>696</v>
      </c>
      <c r="B44" s="131" t="s">
        <v>380</v>
      </c>
      <c r="C44" s="324">
        <v>219.534</v>
      </c>
    </row>
    <row r="45" spans="1:3" s="125" customFormat="1" ht="25.5" customHeight="1">
      <c r="A45" s="323"/>
      <c r="B45" s="123" t="s">
        <v>195</v>
      </c>
      <c r="C45" s="324"/>
    </row>
    <row r="46" spans="1:3" s="125" customFormat="1" ht="45.75" customHeight="1">
      <c r="A46" s="323" t="s">
        <v>697</v>
      </c>
      <c r="B46" s="129" t="s">
        <v>381</v>
      </c>
      <c r="C46" s="325">
        <v>1590</v>
      </c>
    </row>
    <row r="47" spans="1:3" s="125" customFormat="1" ht="25.5" customHeight="1">
      <c r="A47" s="323"/>
      <c r="B47" s="123" t="s">
        <v>195</v>
      </c>
      <c r="C47" s="325"/>
    </row>
    <row r="48" spans="1:3" s="125" customFormat="1" ht="118.5" customHeight="1">
      <c r="A48" s="264" t="s">
        <v>698</v>
      </c>
      <c r="B48" s="121" t="s">
        <v>382</v>
      </c>
      <c r="C48" s="261">
        <f>C50+C51+C52+C53+C54</f>
        <v>1018</v>
      </c>
    </row>
    <row r="49" spans="1:3" s="125" customFormat="1" ht="24.75" customHeight="1" hidden="1">
      <c r="A49" s="128"/>
      <c r="B49" s="123" t="s">
        <v>195</v>
      </c>
      <c r="C49" s="244">
        <f>1400+169.8-1400-169.8</f>
        <v>0</v>
      </c>
    </row>
    <row r="50" spans="1:3" s="125" customFormat="1" ht="33.75" customHeight="1">
      <c r="A50" s="264" t="s">
        <v>699</v>
      </c>
      <c r="B50" s="131" t="s">
        <v>169</v>
      </c>
      <c r="C50" s="262">
        <f>'приложение 6'!F99</f>
        <v>100</v>
      </c>
    </row>
    <row r="51" spans="1:3" s="125" customFormat="1" ht="42.75" customHeight="1">
      <c r="A51" s="264" t="s">
        <v>700</v>
      </c>
      <c r="B51" s="131" t="s">
        <v>170</v>
      </c>
      <c r="C51" s="262">
        <f>'приложение 6'!F101</f>
        <v>320</v>
      </c>
    </row>
    <row r="52" spans="1:3" s="125" customFormat="1" ht="48" customHeight="1">
      <c r="A52" s="264" t="s">
        <v>701</v>
      </c>
      <c r="B52" s="131" t="s">
        <v>171</v>
      </c>
      <c r="C52" s="262">
        <f>'приложение 6'!F105</f>
        <v>314</v>
      </c>
    </row>
    <row r="53" spans="1:3" s="125" customFormat="1" ht="55.5" customHeight="1">
      <c r="A53" s="264" t="s">
        <v>702</v>
      </c>
      <c r="B53" s="131" t="s">
        <v>172</v>
      </c>
      <c r="C53" s="262">
        <v>174</v>
      </c>
    </row>
    <row r="54" spans="1:3" s="125" customFormat="1" ht="55.5" customHeight="1">
      <c r="A54" s="264" t="s">
        <v>703</v>
      </c>
      <c r="B54" s="131" t="s">
        <v>173</v>
      </c>
      <c r="C54" s="262">
        <v>110</v>
      </c>
    </row>
    <row r="55" spans="1:3" s="125" customFormat="1" ht="25.5" customHeight="1">
      <c r="A55" s="128"/>
      <c r="B55" s="123" t="s">
        <v>195</v>
      </c>
      <c r="C55" s="244"/>
    </row>
    <row r="56" spans="1:3" s="125" customFormat="1" ht="68.25" customHeight="1">
      <c r="A56" s="316" t="s">
        <v>704</v>
      </c>
      <c r="B56" s="121" t="s">
        <v>383</v>
      </c>
      <c r="C56" s="318">
        <v>5351.3</v>
      </c>
    </row>
    <row r="57" spans="1:3" s="125" customFormat="1" ht="30.75" customHeight="1">
      <c r="A57" s="317"/>
      <c r="B57" s="123" t="s">
        <v>195</v>
      </c>
      <c r="C57" s="319">
        <f>'[1]приложение7  '!G536</f>
        <v>2198</v>
      </c>
    </row>
    <row r="58" spans="1:5" s="122" customFormat="1" ht="14.25">
      <c r="A58" s="321" t="s">
        <v>384</v>
      </c>
      <c r="B58" s="322"/>
      <c r="C58" s="136">
        <f>C12+C17+C19+C21+C15+C25+C28+C30+C33+C37+C39+C46+C48+C56+C23</f>
        <v>38548.100000000006</v>
      </c>
      <c r="E58" s="137"/>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28:A29"/>
    <mergeCell ref="C28:C29"/>
    <mergeCell ref="A30:A31"/>
    <mergeCell ref="C30:C31"/>
    <mergeCell ref="A37:A38"/>
    <mergeCell ref="C37:C38"/>
    <mergeCell ref="A33:A34"/>
    <mergeCell ref="C33:C34"/>
    <mergeCell ref="A19:A20"/>
    <mergeCell ref="C19:C20"/>
    <mergeCell ref="A21:A22"/>
    <mergeCell ref="C21:C22"/>
    <mergeCell ref="A23:A24"/>
    <mergeCell ref="C23:C24"/>
    <mergeCell ref="A25:A26"/>
    <mergeCell ref="C25:C26"/>
    <mergeCell ref="A7:C7"/>
    <mergeCell ref="A8:C8"/>
    <mergeCell ref="A9:C9"/>
    <mergeCell ref="A12:A14"/>
    <mergeCell ref="C12:C13"/>
    <mergeCell ref="A17:A18"/>
    <mergeCell ref="C17:C18"/>
    <mergeCell ref="C15:C16"/>
    <mergeCell ref="B1:C1"/>
    <mergeCell ref="B2:C2"/>
    <mergeCell ref="B3:C3"/>
    <mergeCell ref="B4:C4"/>
    <mergeCell ref="B5:C5"/>
    <mergeCell ref="B6:C6"/>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2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2014-04-17T05:41:27Z</cp:lastPrinted>
  <dcterms:created xsi:type="dcterms:W3CDTF">2013-11-14T14:18:12Z</dcterms:created>
  <dcterms:modified xsi:type="dcterms:W3CDTF">2014-04-17T10:25:09Z</dcterms:modified>
  <cp:category/>
  <cp:version/>
  <cp:contentType/>
  <cp:contentStatus/>
</cp:coreProperties>
</file>